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Flow" sheetId="1" r:id="rId3"/>
    <sheet state="visible" name="Gastos" sheetId="2" r:id="rId4"/>
  </sheets>
  <definedNames/>
  <calcPr/>
</workbook>
</file>

<file path=xl/sharedStrings.xml><?xml version="1.0" encoding="utf-8"?>
<sst xmlns="http://schemas.openxmlformats.org/spreadsheetml/2006/main" count="148" uniqueCount="95">
  <si>
    <t>Este excel era antes de SumaCRM (ahora Efficy)</t>
  </si>
  <si>
    <t>&gt;&gt;&gt;</t>
  </si>
  <si>
    <t>Clic para probar efficy Gratis</t>
  </si>
  <si>
    <t>Hasta Abril en negrita datos reales. Desde Mayo datos estimados.</t>
  </si>
  <si>
    <t>Enero</t>
  </si>
  <si>
    <t>Febrero</t>
  </si>
  <si>
    <t>Marzo</t>
  </si>
  <si>
    <t>Abril</t>
  </si>
  <si>
    <t>Mayo (Estimado)</t>
  </si>
  <si>
    <t>Junio</t>
  </si>
  <si>
    <t>Julio</t>
  </si>
  <si>
    <t>Agosto</t>
  </si>
  <si>
    <t>Septiembre</t>
  </si>
  <si>
    <t>Octubre</t>
  </si>
  <si>
    <t>Noviembre</t>
  </si>
  <si>
    <t>Diciembre</t>
  </si>
  <si>
    <t>Mayo</t>
  </si>
  <si>
    <t>EMBUDO DE VENTAS</t>
  </si>
  <si>
    <t>Media</t>
  </si>
  <si>
    <t>Estimación</t>
  </si>
  <si>
    <t>Visitas (usuarios únicos)</t>
  </si>
  <si>
    <t>Incremento visitas mes</t>
  </si>
  <si>
    <t>Registros (objetivo 10%)</t>
  </si>
  <si>
    <t>Registros</t>
  </si>
  <si>
    <t>Suscripciones (objetivo 25%)</t>
  </si>
  <si>
    <t>Suscripciones</t>
  </si>
  <si>
    <t>Clientes (objetivo 80%)</t>
  </si>
  <si>
    <t xml:space="preserve">Clientes nuevos </t>
  </si>
  <si>
    <t>CLIENTES</t>
  </si>
  <si>
    <t>Clientes inicio</t>
  </si>
  <si>
    <t>Clientes caidos (churn)</t>
  </si>
  <si>
    <t>Clientes caidos (churn) %</t>
  </si>
  <si>
    <t>CLIE</t>
  </si>
  <si>
    <t>Clientes crecimiento</t>
  </si>
  <si>
    <t>Clientes final</t>
  </si>
  <si>
    <t>RENTABILIDAD</t>
  </si>
  <si>
    <t>ARPA</t>
  </si>
  <si>
    <t>LTV</t>
  </si>
  <si>
    <t>CAC</t>
  </si>
  <si>
    <t>MRR</t>
  </si>
  <si>
    <t>MRR inicio</t>
  </si>
  <si>
    <t>MRR nuevo</t>
  </si>
  <si>
    <t>MRR caido (churn)</t>
  </si>
  <si>
    <t>MRR caido (churn) %</t>
  </si>
  <si>
    <t>MRR crecimiento</t>
  </si>
  <si>
    <t>MRR crecimiento %</t>
  </si>
  <si>
    <t>MRR final</t>
  </si>
  <si>
    <t>INGRESOS</t>
  </si>
  <si>
    <t>Ingresos totales</t>
  </si>
  <si>
    <t xml:space="preserve">  Ingresos plan mensual</t>
  </si>
  <si>
    <t xml:space="preserve">  Ingresos plan anual</t>
  </si>
  <si>
    <t>GASTOS</t>
  </si>
  <si>
    <t>Incremento</t>
  </si>
  <si>
    <t>Gastos totales</t>
  </si>
  <si>
    <t xml:space="preserve">  Gastos operativos (expandirlo en todo)</t>
  </si>
  <si>
    <t xml:space="preserve">  Gastos marketing (expandir en herramientas y publi)</t>
  </si>
  <si>
    <t xml:space="preserve">  Gastos trabajadores ((xpandirlo en todo)</t>
  </si>
  <si>
    <t>Pérdidas / Ganancias mensual</t>
  </si>
  <si>
    <t>Perdidas Ganancias Total</t>
  </si>
  <si>
    <t>Estimación/Incremento</t>
  </si>
  <si>
    <t>OPERATIVOS</t>
  </si>
  <si>
    <t>Alquiler</t>
  </si>
  <si>
    <t>Comsiones Bancarias y PayPal</t>
  </si>
  <si>
    <t>Costes Financieros (ENISA)</t>
  </si>
  <si>
    <t>Customer Success (intercom)</t>
  </si>
  <si>
    <t>Extra</t>
  </si>
  <si>
    <t>Servidor</t>
  </si>
  <si>
    <t>Telefonia + Internet + Voip</t>
  </si>
  <si>
    <t>Varios Operativo</t>
  </si>
  <si>
    <t>Ordenadores y Material Oficina</t>
  </si>
  <si>
    <t>Comisiones Afiliados</t>
  </si>
  <si>
    <t>MARKETING</t>
  </si>
  <si>
    <t>Adwords Marca</t>
  </si>
  <si>
    <t>Adworeds  No marca</t>
  </si>
  <si>
    <t>Adwords Remarketing</t>
  </si>
  <si>
    <t>FbAs</t>
  </si>
  <si>
    <t>Acumbamail email</t>
  </si>
  <si>
    <t>Mailchimp</t>
  </si>
  <si>
    <t>Notas de prensa</t>
  </si>
  <si>
    <t>Gleam</t>
  </si>
  <si>
    <t>Linkedin</t>
  </si>
  <si>
    <t>Outbrain</t>
  </si>
  <si>
    <t>Semrush</t>
  </si>
  <si>
    <t>Ahrefs</t>
  </si>
  <si>
    <t>Wincher</t>
  </si>
  <si>
    <t>Hootsuite</t>
  </si>
  <si>
    <t>Hotjar</t>
  </si>
  <si>
    <t>TRABAJADORES</t>
  </si>
  <si>
    <t>CEO  - Tomi</t>
  </si>
  <si>
    <t>Director comercial - Alfredo</t>
  </si>
  <si>
    <t>CIO  - Alejandro</t>
  </si>
  <si>
    <t>CTO  - Henry</t>
  </si>
  <si>
    <t>Resto trabajadores (incluidas comisiones)</t>
  </si>
  <si>
    <t>Programador nuevo 3</t>
  </si>
  <si>
    <t>Programador nuevo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</si>
</sst>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€ #,##0.00"/>
    <numFmt numFmtId="165" formatCode="$#,##0"/>
    <numFmt numFmtId="166" formatCode="0.0%"/>
    <numFmt numFmtId="167" formatCode="0.0 %"/>
    <numFmt numFmtId="168" formatCode="0 %"/>
    <numFmt numFmtId="169" formatCode="€ #,##0"/>
    <numFmt numFmtId="170" formatCode="#,##0 [$€]"/>
    <numFmt numFmtId="171" formatCode="#,##0 €"/>
  </numFmts>
  <fonts count="32">
    <font>
      <sz val="10.0"/>
      <color rgb="FF000000"/>
      <name val="Arial"/>
    </font>
    <font>
      <i/>
      <color rgb="FF999999"/>
      <name val="Arial"/>
    </font>
    <font>
      <b/>
      <sz val="10.0"/>
      <color rgb="FF000000"/>
    </font>
    <font>
      <sz val="10.0"/>
      <color rgb="FF000000"/>
    </font>
    <font>
      <u/>
      <color rgb="FF0000FF"/>
      <name val="Arial"/>
    </font>
    <font>
      <sz val="10.0"/>
    </font>
    <font>
      <b/>
    </font>
    <font>
      <i/>
      <color rgb="FF666666"/>
      <name val="Arial"/>
    </font>
    <font>
      <b/>
      <sz val="10.0"/>
    </font>
    <font>
      <b/>
      <sz val="10.0"/>
      <color rgb="FFFFFFFF"/>
    </font>
    <font>
      <color rgb="FFFFFFFF"/>
    </font>
    <font>
      <b/>
      <sz val="10.0"/>
      <color rgb="FF4A86E8"/>
    </font>
    <font>
      <i/>
      <sz val="10.0"/>
    </font>
    <font>
      <i/>
      <sz val="10.0"/>
      <color rgb="FF4A86E8"/>
    </font>
    <font>
      <i/>
      <sz val="10.0"/>
      <color rgb="FF000000"/>
    </font>
    <font>
      <i/>
      <sz val="10.0"/>
      <color rgb="FFFFFFFF"/>
    </font>
    <font>
      <sz val="10.0"/>
      <color rgb="FFFFFFFF"/>
    </font>
    <font/>
    <font>
      <sz val="12.0"/>
      <name val="Calibri"/>
    </font>
    <font>
      <b/>
      <sz val="12.0"/>
      <name val="Calibri"/>
    </font>
    <font>
      <b/>
      <sz val="12.0"/>
      <color rgb="FF4A86E8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0.0"/>
      <color rgb="FF666666"/>
    </font>
    <font>
      <sz val="10.0"/>
      <color rgb="FF666666"/>
    </font>
    <font>
      <name val="Arial"/>
    </font>
    <font>
      <b/>
      <color rgb="FFFFFFFF"/>
      <name val="Arial"/>
    </font>
    <font>
      <color rgb="FFFFFFFF"/>
      <name val="Arial"/>
    </font>
    <font>
      <b/>
      <name val="Arial"/>
    </font>
    <font>
      <sz val="8.0"/>
      <name val="Arial"/>
    </font>
    <font>
      <color rgb="FF000000"/>
      <name val="Arial"/>
    </font>
    <font>
      <sz val="8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6AA84F"/>
        <bgColor rgb="FF6AA84F"/>
      </patternFill>
    </fill>
    <fill>
      <patternFill patternType="solid">
        <fgColor rgb="FFCC0000"/>
        <bgColor rgb="FFCC0000"/>
      </patternFill>
    </fill>
    <fill>
      <patternFill patternType="solid">
        <fgColor rgb="FFD8D8D8"/>
        <bgColor rgb="FFD8D8D8"/>
      </patternFill>
    </fill>
  </fills>
  <borders count="1">
    <border/>
  </borders>
  <cellStyleXfs count="1">
    <xf borderId="0" fillId="0" fontId="0" numFmtId="0" applyAlignment="1" applyFont="1"/>
  </cellStyleXfs>
  <cellXfs count="141">
    <xf borderId="0" fillId="0" fontId="0" numFmtId="0" xfId="0" applyAlignment="1" applyFont="1">
      <alignment readingOrder="0" shrinkToFit="0" vertical="bottom" wrapText="0"/>
    </xf>
    <xf borderId="0" fillId="0" fontId="1" numFmtId="1" xfId="0" applyAlignment="1" applyFont="1" applyNumberFormat="1">
      <alignment horizontal="center" readingOrder="0" vertical="bottom"/>
    </xf>
    <xf borderId="0" fillId="0" fontId="2" numFmtId="1" xfId="0" applyAlignment="1" applyFont="1" applyNumberFormat="1">
      <alignment horizontal="center" readingOrder="0" vertical="bottom"/>
    </xf>
    <xf borderId="0" fillId="0" fontId="3" numFmtId="1" xfId="0" applyAlignment="1" applyFont="1" applyNumberFormat="1">
      <alignment horizontal="center" readingOrder="0" vertical="bottom"/>
    </xf>
    <xf borderId="0" fillId="0" fontId="1" numFmtId="1" xfId="0" applyAlignment="1" applyFont="1" applyNumberFormat="1">
      <alignment vertical="bottom"/>
    </xf>
    <xf borderId="0" fillId="2" fontId="4" numFmtId="1" xfId="0" applyAlignment="1" applyFill="1" applyFont="1" applyNumberFormat="1">
      <alignment readingOrder="0" vertical="bottom"/>
    </xf>
    <xf borderId="0" fillId="0" fontId="5" numFmtId="1" xfId="0" applyAlignment="1" applyFont="1" applyNumberFormat="1">
      <alignment vertical="bottom"/>
    </xf>
    <xf borderId="0" fillId="0" fontId="6" numFmtId="0" xfId="0" applyAlignment="1" applyFont="1">
      <alignment readingOrder="0"/>
    </xf>
    <xf borderId="0" fillId="2" fontId="7" numFmtId="1" xfId="0" applyAlignment="1" applyFont="1" applyNumberFormat="1">
      <alignment horizontal="left" readingOrder="0" vertical="bottom"/>
    </xf>
    <xf borderId="0" fillId="0" fontId="5" numFmtId="0" xfId="0" applyAlignment="1" applyFont="1">
      <alignment vertical="bottom"/>
    </xf>
    <xf borderId="0" fillId="0" fontId="8" numFmtId="164" xfId="0" applyAlignment="1" applyFont="1" applyNumberFormat="1">
      <alignment horizontal="left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0" fontId="8" numFmtId="0" xfId="0" applyAlignment="1" applyFont="1">
      <alignment horizontal="center" readingOrder="0" vertical="bottom"/>
    </xf>
    <xf borderId="0" fillId="0" fontId="8" numFmtId="164" xfId="0" applyAlignment="1" applyFont="1" applyNumberFormat="1">
      <alignment horizontal="center" readingOrder="0" vertical="bottom"/>
    </xf>
    <xf borderId="0" fillId="0" fontId="5" numFmtId="164" xfId="0" applyAlignment="1" applyFont="1" applyNumberFormat="1">
      <alignment horizontal="left" readingOrder="0" vertical="bottom"/>
    </xf>
    <xf borderId="0" fillId="0" fontId="5" numFmtId="164" xfId="0" applyAlignment="1" applyFont="1" applyNumberFormat="1">
      <alignment horizontal="center" readingOrder="0" vertical="bottom"/>
    </xf>
    <xf borderId="0" fillId="0" fontId="3" numFmtId="164" xfId="0" applyAlignment="1" applyFont="1" applyNumberFormat="1">
      <alignment horizontal="center" readingOrder="0" vertical="bottom"/>
    </xf>
    <xf borderId="0" fillId="0" fontId="5" numFmtId="0" xfId="0" applyAlignment="1" applyFont="1">
      <alignment horizontal="center" readingOrder="0" vertical="bottom"/>
    </xf>
    <xf borderId="0" fillId="3" fontId="5" numFmtId="165" xfId="0" applyAlignment="1" applyFill="1" applyFont="1" applyNumberFormat="1">
      <alignment readingOrder="0" vertical="bottom"/>
    </xf>
    <xf borderId="0" fillId="3" fontId="9" numFmtId="165" xfId="0" applyAlignment="1" applyFont="1" applyNumberFormat="1">
      <alignment readingOrder="0" vertical="bottom"/>
    </xf>
    <xf borderId="0" fillId="3" fontId="10" numFmtId="0" xfId="0" applyAlignment="1" applyFont="1">
      <alignment readingOrder="0"/>
    </xf>
    <xf borderId="0" fillId="3" fontId="2" numFmtId="1" xfId="0" applyAlignment="1" applyFont="1" applyNumberFormat="1">
      <alignment horizontal="right" readingOrder="0" vertical="bottom"/>
    </xf>
    <xf borderId="0" fillId="3" fontId="5" numFmtId="1" xfId="0" applyAlignment="1" applyFont="1" applyNumberFormat="1">
      <alignment horizontal="right" vertical="bottom"/>
    </xf>
    <xf borderId="0" fillId="0" fontId="5" numFmtId="165" xfId="0" applyAlignment="1" applyFont="1" applyNumberFormat="1">
      <alignment readingOrder="0" vertical="bottom"/>
    </xf>
    <xf borderId="0" fillId="2" fontId="8" numFmtId="165" xfId="0" applyAlignment="1" applyFont="1" applyNumberFormat="1">
      <alignment readingOrder="0" vertical="bottom"/>
    </xf>
    <xf borderId="0" fillId="2" fontId="5" numFmtId="9" xfId="0" applyAlignment="1" applyFont="1" applyNumberFormat="1">
      <alignment horizontal="right" readingOrder="0" vertical="bottom"/>
    </xf>
    <xf borderId="0" fillId="0" fontId="11" numFmtId="3" xfId="0" applyAlignment="1" applyFont="1" applyNumberFormat="1">
      <alignment horizontal="right" readingOrder="0" vertical="bottom"/>
    </xf>
    <xf borderId="0" fillId="0" fontId="3" numFmtId="3" xfId="0" applyAlignment="1" applyFont="1" applyNumberFormat="1">
      <alignment horizontal="right" readingOrder="0" vertical="bottom"/>
    </xf>
    <xf borderId="0" fillId="0" fontId="5" numFmtId="0" xfId="0" applyAlignment="1" applyFont="1">
      <alignment horizontal="center" readingOrder="0" shrinkToFit="0" vertical="center" wrapText="1"/>
    </xf>
    <xf borderId="0" fillId="2" fontId="5" numFmtId="0" xfId="0" applyAlignment="1" applyFont="1">
      <alignment readingOrder="0" vertical="bottom"/>
    </xf>
    <xf borderId="0" fillId="4" fontId="5" numFmtId="9" xfId="0" applyAlignment="1" applyFill="1" applyFont="1" applyNumberFormat="1">
      <alignment readingOrder="0" vertical="bottom"/>
    </xf>
    <xf borderId="0" fillId="5" fontId="5" numFmtId="9" xfId="0" applyAlignment="1" applyFill="1" applyFont="1" applyNumberFormat="1">
      <alignment readingOrder="0" vertical="bottom"/>
    </xf>
    <xf borderId="0" fillId="2" fontId="3" numFmtId="9" xfId="0" applyAlignment="1" applyFont="1" applyNumberFormat="1">
      <alignment horizontal="right" readingOrder="0" vertical="bottom"/>
    </xf>
    <xf borderId="0" fillId="2" fontId="8" numFmtId="0" xfId="0" applyAlignment="1" applyFont="1">
      <alignment readingOrder="0" vertical="bottom"/>
    </xf>
    <xf borderId="0" fillId="4" fontId="5" numFmtId="166" xfId="0" applyAlignment="1" applyFont="1" applyNumberFormat="1">
      <alignment readingOrder="0" vertical="bottom"/>
    </xf>
    <xf borderId="0" fillId="5" fontId="5" numFmtId="166" xfId="0" applyAlignment="1" applyFont="1" applyNumberFormat="1">
      <alignment readingOrder="0" vertical="bottom"/>
    </xf>
    <xf borderId="0" fillId="2" fontId="2" numFmtId="167" xfId="0" applyAlignment="1" applyFont="1" applyNumberFormat="1">
      <alignment horizontal="right" readingOrder="0" vertical="bottom"/>
    </xf>
    <xf borderId="0" fillId="2" fontId="3" numFmtId="166" xfId="0" applyAlignment="1" applyFont="1" applyNumberFormat="1">
      <alignment horizontal="right" readingOrder="0" vertical="bottom"/>
    </xf>
    <xf borderId="0" fillId="2" fontId="12" numFmtId="0" xfId="0" applyAlignment="1" applyFont="1">
      <alignment readingOrder="0" vertical="bottom"/>
    </xf>
    <xf borderId="0" fillId="2" fontId="5" numFmtId="9" xfId="0" applyAlignment="1" applyFont="1" applyNumberFormat="1">
      <alignment readingOrder="0" vertical="bottom"/>
    </xf>
    <xf borderId="0" fillId="0" fontId="13" numFmtId="3" xfId="0" applyAlignment="1" applyFont="1" applyNumberFormat="1">
      <alignment horizontal="right" readingOrder="0" vertical="bottom"/>
    </xf>
    <xf borderId="0" fillId="0" fontId="14" numFmtId="3" xfId="0" applyAlignment="1" applyFont="1" applyNumberFormat="1">
      <alignment horizontal="right" readingOrder="0" vertical="bottom"/>
    </xf>
    <xf borderId="0" fillId="2" fontId="2" numFmtId="168" xfId="0" applyAlignment="1" applyFont="1" applyNumberFormat="1">
      <alignment horizontal="right" readingOrder="0" vertical="bottom"/>
    </xf>
    <xf borderId="0" fillId="2" fontId="3" numFmtId="168" xfId="0" applyAlignment="1" applyFont="1" applyNumberFormat="1">
      <alignment horizontal="right" readingOrder="0" vertical="bottom"/>
    </xf>
    <xf borderId="0" fillId="2" fontId="15" numFmtId="169" xfId="0" applyAlignment="1" applyFont="1" applyNumberFormat="1">
      <alignment readingOrder="0" vertical="bottom"/>
    </xf>
    <xf borderId="0" fillId="2" fontId="15" numFmtId="169" xfId="0" applyAlignment="1" applyFont="1" applyNumberFormat="1">
      <alignment horizontal="left" readingOrder="0" vertical="bottom"/>
    </xf>
    <xf borderId="0" fillId="2" fontId="15" numFmtId="169" xfId="0" applyAlignment="1" applyFont="1" applyNumberFormat="1">
      <alignment horizontal="center" readingOrder="0" vertical="bottom"/>
    </xf>
    <xf borderId="0" fillId="0" fontId="5" numFmtId="0" xfId="0" applyAlignment="1" applyFont="1">
      <alignment readingOrder="0" vertical="bottom"/>
    </xf>
    <xf borderId="0" fillId="2" fontId="5" numFmtId="0" xfId="0" applyAlignment="1" applyFont="1">
      <alignment vertical="bottom"/>
    </xf>
    <xf borderId="0" fillId="0" fontId="2" numFmtId="1" xfId="0" applyAlignment="1" applyFont="1" applyNumberFormat="1">
      <alignment horizontal="right" readingOrder="0" vertical="bottom"/>
    </xf>
    <xf borderId="0" fillId="0" fontId="8" numFmtId="1" xfId="0" applyAlignment="1" applyFont="1" applyNumberFormat="1">
      <alignment horizontal="right" vertical="bottom"/>
    </xf>
    <xf borderId="0" fillId="0" fontId="5" numFmtId="1" xfId="0" applyAlignment="1" applyFont="1" applyNumberFormat="1">
      <alignment horizontal="right" readingOrder="0" vertical="bottom"/>
    </xf>
    <xf borderId="0" fillId="0" fontId="5" numFmtId="1" xfId="0" applyAlignment="1" applyFont="1" applyNumberFormat="1">
      <alignment horizontal="right" vertical="bottom"/>
    </xf>
    <xf borderId="0" fillId="2" fontId="9" numFmtId="169" xfId="0" applyAlignment="1" applyFont="1" applyNumberFormat="1">
      <alignment readingOrder="0" vertical="bottom"/>
    </xf>
    <xf borderId="0" fillId="2" fontId="16" numFmtId="169" xfId="0" applyAlignment="1" applyFont="1" applyNumberFormat="1">
      <alignment horizontal="left" readingOrder="0" vertical="bottom"/>
    </xf>
    <xf borderId="0" fillId="2" fontId="16" numFmtId="169" xfId="0" applyAlignment="1" applyFont="1" applyNumberFormat="1">
      <alignment horizontal="center" readingOrder="0" vertical="bottom"/>
    </xf>
    <xf borderId="0" fillId="0" fontId="2" numFmtId="3" xfId="0" applyAlignment="1" applyFont="1" applyNumberFormat="1">
      <alignment horizontal="right" readingOrder="0" vertical="bottom"/>
    </xf>
    <xf borderId="0" fillId="2" fontId="3" numFmtId="167" xfId="0" applyAlignment="1" applyFont="1" applyNumberFormat="1">
      <alignment horizontal="right" readingOrder="0" vertical="bottom"/>
    </xf>
    <xf borderId="0" fillId="2" fontId="5" numFmtId="165" xfId="0" applyAlignment="1" applyFont="1" applyNumberFormat="1">
      <alignment readingOrder="0" vertical="bottom"/>
    </xf>
    <xf borderId="0" fillId="2" fontId="9" numFmtId="165" xfId="0" applyAlignment="1" applyFont="1" applyNumberFormat="1">
      <alignment readingOrder="0" vertical="bottom"/>
    </xf>
    <xf borderId="0" fillId="2" fontId="10" numFmtId="0" xfId="0" applyAlignment="1" applyFont="1">
      <alignment readingOrder="0"/>
    </xf>
    <xf borderId="0" fillId="2" fontId="2" numFmtId="1" xfId="0" applyAlignment="1" applyFont="1" applyNumberFormat="1">
      <alignment horizontal="right" readingOrder="0" vertical="bottom"/>
    </xf>
    <xf borderId="0" fillId="2" fontId="5" numFmtId="1" xfId="0" applyAlignment="1" applyFont="1" applyNumberFormat="1">
      <alignment horizontal="right" vertical="bottom"/>
    </xf>
    <xf borderId="0" fillId="4" fontId="2" numFmtId="170" xfId="0" applyAlignment="1" applyFont="1" applyNumberFormat="1">
      <alignment horizontal="right" readingOrder="0" vertical="bottom"/>
    </xf>
    <xf borderId="0" fillId="5" fontId="2" numFmtId="170" xfId="0" applyAlignment="1" applyFont="1" applyNumberFormat="1">
      <alignment horizontal="right" readingOrder="0" vertical="bottom"/>
    </xf>
    <xf borderId="0" fillId="2" fontId="2" numFmtId="170" xfId="0" applyAlignment="1" applyFont="1" applyNumberFormat="1">
      <alignment horizontal="right" readingOrder="0" vertical="bottom"/>
    </xf>
    <xf borderId="0" fillId="2" fontId="3" numFmtId="170" xfId="0" applyAlignment="1" applyFont="1" applyNumberFormat="1">
      <alignment horizontal="right" readingOrder="0" vertical="bottom"/>
    </xf>
    <xf borderId="0" fillId="2" fontId="2" numFmtId="169" xfId="0" applyAlignment="1" applyFont="1" applyNumberFormat="1">
      <alignment horizontal="right" readingOrder="0" vertical="bottom"/>
    </xf>
    <xf borderId="0" fillId="2" fontId="3" numFmtId="169" xfId="0" applyAlignment="1" applyFont="1" applyNumberFormat="1">
      <alignment horizontal="right" readingOrder="0" vertical="bottom"/>
    </xf>
    <xf borderId="0" fillId="2" fontId="11" numFmtId="170" xfId="0" applyAlignment="1" applyFont="1" applyNumberFormat="1">
      <alignment horizontal="right" readingOrder="0" vertical="bottom"/>
    </xf>
    <xf borderId="0" fillId="0" fontId="17" numFmtId="170" xfId="0" applyFont="1" applyNumberFormat="1"/>
    <xf borderId="0" fillId="0" fontId="17" numFmtId="169" xfId="0" applyFont="1" applyNumberFormat="1"/>
    <xf borderId="0" fillId="2" fontId="3" numFmtId="169" xfId="0" applyAlignment="1" applyFont="1" applyNumberFormat="1">
      <alignment horizontal="left" readingOrder="0" vertical="bottom"/>
    </xf>
    <xf borderId="0" fillId="2" fontId="3" numFmtId="169" xfId="0" applyAlignment="1" applyFont="1" applyNumberFormat="1">
      <alignment horizontal="center" readingOrder="0" vertical="bottom"/>
    </xf>
    <xf borderId="0" fillId="2" fontId="11" numFmtId="169" xfId="0" applyAlignment="1" applyFont="1" applyNumberFormat="1">
      <alignment horizontal="right" readingOrder="0" vertical="bottom"/>
    </xf>
    <xf borderId="0" fillId="6" fontId="9" numFmtId="169" xfId="0" applyAlignment="1" applyFill="1" applyFont="1" applyNumberFormat="1">
      <alignment readingOrder="0" vertical="bottom"/>
    </xf>
    <xf borderId="0" fillId="6" fontId="16" numFmtId="169" xfId="0" applyAlignment="1" applyFont="1" applyNumberFormat="1">
      <alignment horizontal="left" readingOrder="0" vertical="bottom"/>
    </xf>
    <xf borderId="0" fillId="6" fontId="16" numFmtId="169" xfId="0" applyAlignment="1" applyFont="1" applyNumberFormat="1">
      <alignment horizontal="center" readingOrder="0" vertical="bottom"/>
    </xf>
    <xf borderId="0" fillId="6" fontId="9" numFmtId="169" xfId="0" applyAlignment="1" applyFont="1" applyNumberFormat="1">
      <alignment horizontal="right" readingOrder="0" vertical="bottom"/>
    </xf>
    <xf borderId="0" fillId="6" fontId="16" numFmtId="169" xfId="0" applyAlignment="1" applyFont="1" applyNumberFormat="1">
      <alignment horizontal="right" readingOrder="0" vertical="bottom"/>
    </xf>
    <xf borderId="0" fillId="6" fontId="16" numFmtId="169" xfId="0" applyAlignment="1" applyFont="1" applyNumberFormat="1">
      <alignment horizontal="right" vertical="bottom"/>
    </xf>
    <xf borderId="0" fillId="0" fontId="18" numFmtId="169" xfId="0" applyAlignment="1" applyFont="1" applyNumberFormat="1">
      <alignment vertical="bottom"/>
    </xf>
    <xf borderId="0" fillId="0" fontId="19" numFmtId="169" xfId="0" applyAlignment="1" applyFont="1" applyNumberFormat="1">
      <alignment readingOrder="0" vertical="bottom"/>
    </xf>
    <xf borderId="0" fillId="0" fontId="20" numFmtId="169" xfId="0" applyAlignment="1" applyFont="1" applyNumberFormat="1">
      <alignment readingOrder="0" vertical="bottom"/>
    </xf>
    <xf borderId="0" fillId="2" fontId="5" numFmtId="166" xfId="0" applyAlignment="1" applyFont="1" applyNumberFormat="1">
      <alignment readingOrder="0" vertical="bottom"/>
    </xf>
    <xf borderId="0" fillId="0" fontId="6" numFmtId="0" xfId="0" applyFont="1"/>
    <xf borderId="0" fillId="7" fontId="9" numFmtId="169" xfId="0" applyAlignment="1" applyFill="1" applyFont="1" applyNumberFormat="1">
      <alignment vertical="bottom"/>
    </xf>
    <xf borderId="0" fillId="7" fontId="9" numFmtId="169" xfId="0" applyAlignment="1" applyFont="1" applyNumberFormat="1">
      <alignment readingOrder="0" vertical="bottom"/>
    </xf>
    <xf borderId="0" fillId="7" fontId="16" numFmtId="169" xfId="0" applyAlignment="1" applyFont="1" applyNumberFormat="1">
      <alignment horizontal="left" readingOrder="0" vertical="bottom"/>
    </xf>
    <xf borderId="0" fillId="7" fontId="16" numFmtId="169" xfId="0" applyAlignment="1" applyFont="1" applyNumberFormat="1">
      <alignment horizontal="center" readingOrder="0" vertical="bottom"/>
    </xf>
    <xf borderId="0" fillId="7" fontId="9" numFmtId="169" xfId="0" applyAlignment="1" applyFont="1" applyNumberFormat="1">
      <alignment horizontal="right" vertical="bottom"/>
    </xf>
    <xf borderId="0" fillId="7" fontId="16" numFmtId="169" xfId="0" applyAlignment="1" applyFont="1" applyNumberFormat="1">
      <alignment horizontal="right" vertical="bottom"/>
    </xf>
    <xf borderId="0" fillId="0" fontId="18" numFmtId="169" xfId="0" applyAlignment="1" applyFont="1" applyNumberFormat="1">
      <alignment readingOrder="0" vertical="bottom"/>
    </xf>
    <xf borderId="0" fillId="2" fontId="2" numFmtId="169" xfId="0" applyAlignment="1" applyFont="1" applyNumberFormat="1">
      <alignment readingOrder="0" vertical="bottom"/>
    </xf>
    <xf borderId="0" fillId="2" fontId="2" numFmtId="165" xfId="0" applyAlignment="1" applyFont="1" applyNumberFormat="1">
      <alignment readingOrder="0" vertical="bottom"/>
    </xf>
    <xf borderId="0" fillId="2" fontId="3" numFmtId="166" xfId="0" applyAlignment="1" applyFont="1" applyNumberFormat="1">
      <alignment readingOrder="0" vertical="bottom"/>
    </xf>
    <xf borderId="0" fillId="0" fontId="21" numFmtId="169" xfId="0" applyAlignment="1" applyFont="1" applyNumberFormat="1">
      <alignment readingOrder="0" vertical="bottom"/>
    </xf>
    <xf borderId="0" fillId="0" fontId="22" numFmtId="169" xfId="0" applyAlignment="1" applyFont="1" applyNumberFormat="1">
      <alignment readingOrder="0" vertical="bottom"/>
    </xf>
    <xf borderId="0" fillId="4" fontId="8" numFmtId="0" xfId="0" applyAlignment="1" applyFont="1">
      <alignment readingOrder="0" vertical="bottom"/>
    </xf>
    <xf borderId="0" fillId="4" fontId="5" numFmtId="0" xfId="0" applyAlignment="1" applyFont="1">
      <alignment vertical="bottom"/>
    </xf>
    <xf borderId="0" fillId="4" fontId="23" numFmtId="169" xfId="0" applyAlignment="1" applyFont="1" applyNumberFormat="1">
      <alignment horizontal="right" vertical="bottom"/>
    </xf>
    <xf borderId="0" fillId="4" fontId="24" numFmtId="169" xfId="0" applyAlignment="1" applyFont="1" applyNumberFormat="1">
      <alignment horizontal="right" vertical="bottom"/>
    </xf>
    <xf borderId="0" fillId="4" fontId="5" numFmtId="169" xfId="0" applyAlignment="1" applyFont="1" applyNumberFormat="1">
      <alignment vertical="bottom"/>
    </xf>
    <xf borderId="0" fillId="4" fontId="23" numFmtId="169" xfId="0" applyAlignment="1" applyFont="1" applyNumberFormat="1">
      <alignment horizontal="right" readingOrder="0" vertical="bottom"/>
    </xf>
    <xf borderId="0" fillId="4" fontId="8" numFmtId="169" xfId="0" applyAlignment="1" applyFont="1" applyNumberFormat="1">
      <alignment horizontal="right" vertical="bottom"/>
    </xf>
    <xf borderId="0" fillId="4" fontId="5" numFmtId="169" xfId="0" applyAlignment="1" applyFont="1" applyNumberFormat="1">
      <alignment horizontal="right" vertical="bottom"/>
    </xf>
    <xf borderId="0" fillId="2" fontId="23" numFmtId="169" xfId="0" applyAlignment="1" applyFont="1" applyNumberFormat="1">
      <alignment horizontal="right" vertical="bottom"/>
    </xf>
    <xf borderId="0" fillId="2" fontId="8" numFmtId="169" xfId="0" applyAlignment="1" applyFont="1" applyNumberFormat="1">
      <alignment horizontal="right" vertical="bottom"/>
    </xf>
    <xf borderId="0" fillId="2" fontId="5" numFmtId="169" xfId="0" applyAlignment="1" applyFont="1" applyNumberFormat="1">
      <alignment horizontal="right" vertical="bottom"/>
    </xf>
    <xf borderId="0" fillId="0" fontId="19" numFmtId="169" xfId="0" applyAlignment="1" applyFont="1" applyNumberFormat="1">
      <alignment vertical="bottom"/>
    </xf>
    <xf borderId="0" fillId="0" fontId="6" numFmtId="169" xfId="0" applyFont="1" applyNumberFormat="1"/>
    <xf borderId="0" fillId="0" fontId="6" numFmtId="169" xfId="0" applyAlignment="1" applyFont="1" applyNumberFormat="1">
      <alignment readingOrder="0"/>
    </xf>
    <xf borderId="0" fillId="0" fontId="17" numFmtId="0" xfId="0" applyAlignment="1" applyFont="1">
      <alignment readingOrder="0"/>
    </xf>
    <xf borderId="0" fillId="7" fontId="25" numFmtId="169" xfId="0" applyAlignment="1" applyFont="1" applyNumberFormat="1">
      <alignment readingOrder="0" vertical="bottom"/>
    </xf>
    <xf borderId="0" fillId="7" fontId="26" numFmtId="169" xfId="0" applyAlignment="1" applyFont="1" applyNumberFormat="1">
      <alignment readingOrder="0" vertical="bottom"/>
    </xf>
    <xf borderId="0" fillId="7" fontId="27" numFmtId="169" xfId="0" applyAlignment="1" applyFont="1" applyNumberFormat="1">
      <alignment horizontal="left" readingOrder="0" vertical="bottom"/>
    </xf>
    <xf borderId="0" fillId="7" fontId="27" numFmtId="169" xfId="0" applyAlignment="1" applyFont="1" applyNumberFormat="1">
      <alignment horizontal="center" readingOrder="0" vertical="bottom"/>
    </xf>
    <xf borderId="0" fillId="0" fontId="25" numFmtId="0" xfId="0" applyAlignment="1" applyFont="1">
      <alignment vertical="bottom"/>
    </xf>
    <xf borderId="0" fillId="0" fontId="25" numFmtId="169" xfId="0" applyAlignment="1" applyFont="1" applyNumberFormat="1">
      <alignment vertical="bottom"/>
    </xf>
    <xf borderId="0" fillId="8" fontId="25" numFmtId="0" xfId="0" applyAlignment="1" applyFill="1" applyFont="1">
      <alignment vertical="bottom"/>
    </xf>
    <xf borderId="0" fillId="8" fontId="28" numFmtId="0" xfId="0" applyAlignment="1" applyFont="1">
      <alignment readingOrder="0" vertical="bottom"/>
    </xf>
    <xf borderId="0" fillId="8" fontId="25" numFmtId="0" xfId="0" applyAlignment="1" applyFont="1">
      <alignment readingOrder="0" vertical="bottom"/>
    </xf>
    <xf borderId="0" fillId="8" fontId="2" numFmtId="170" xfId="0" applyAlignment="1" applyFont="1" applyNumberFormat="1">
      <alignment horizontal="right" readingOrder="0" vertical="bottom"/>
    </xf>
    <xf borderId="0" fillId="8" fontId="3" numFmtId="170" xfId="0" applyAlignment="1" applyFont="1" applyNumberFormat="1">
      <alignment horizontal="right" readingOrder="0" vertical="bottom"/>
    </xf>
    <xf borderId="0" fillId="2" fontId="29" numFmtId="9" xfId="0" applyAlignment="1" applyFont="1" applyNumberFormat="1">
      <alignment vertical="bottom"/>
    </xf>
    <xf borderId="0" fillId="2" fontId="25" numFmtId="171" xfId="0" applyAlignment="1" applyFont="1" applyNumberFormat="1">
      <alignment vertical="bottom"/>
    </xf>
    <xf borderId="0" fillId="5" fontId="3" numFmtId="170" xfId="0" applyAlignment="1" applyFont="1" applyNumberFormat="1">
      <alignment horizontal="right" readingOrder="0" vertical="bottom"/>
    </xf>
    <xf borderId="0" fillId="2" fontId="12" numFmtId="9" xfId="0" applyAlignment="1" applyFont="1" applyNumberFormat="1">
      <alignment readingOrder="0" vertical="bottom"/>
    </xf>
    <xf borderId="0" fillId="2" fontId="18" numFmtId="9" xfId="0" applyAlignment="1" applyFont="1" applyNumberFormat="1">
      <alignment vertical="bottom"/>
    </xf>
    <xf borderId="0" fillId="2" fontId="18" numFmtId="171" xfId="0" applyAlignment="1" applyFont="1" applyNumberFormat="1">
      <alignment vertical="bottom"/>
    </xf>
    <xf borderId="0" fillId="2" fontId="25" numFmtId="0" xfId="0" applyAlignment="1" applyFont="1">
      <alignment vertical="bottom"/>
    </xf>
    <xf borderId="0" fillId="2" fontId="28" numFmtId="0" xfId="0" applyAlignment="1" applyFont="1">
      <alignment vertical="bottom"/>
    </xf>
    <xf borderId="0" fillId="2" fontId="30" numFmtId="171" xfId="0" applyAlignment="1" applyFont="1" applyNumberFormat="1">
      <alignment horizontal="right" shrinkToFit="0" vertical="bottom" wrapText="0"/>
    </xf>
    <xf borderId="0" fillId="0" fontId="29" numFmtId="0" xfId="0" applyAlignment="1" applyFont="1">
      <alignment vertical="bottom"/>
    </xf>
    <xf borderId="0" fillId="2" fontId="29" numFmtId="0" xfId="0" applyAlignment="1" applyFont="1">
      <alignment vertical="bottom"/>
    </xf>
    <xf borderId="0" fillId="2" fontId="31" numFmtId="171" xfId="0" applyAlignment="1" applyFont="1" applyNumberFormat="1">
      <alignment horizontal="right" shrinkToFit="0" vertical="bottom" wrapText="0"/>
    </xf>
    <xf borderId="0" fillId="2" fontId="29" numFmtId="171" xfId="0" applyAlignment="1" applyFont="1" applyNumberFormat="1">
      <alignment vertical="bottom"/>
    </xf>
    <xf borderId="0" fillId="2" fontId="28" numFmtId="0" xfId="0" applyAlignment="1" applyFont="1">
      <alignment readingOrder="0" vertical="bottom"/>
    </xf>
    <xf borderId="0" fillId="2" fontId="25" numFmtId="0" xfId="0" applyAlignment="1" applyFont="1">
      <alignment horizontal="left" vertical="bottom"/>
    </xf>
    <xf borderId="0" fillId="2" fontId="25" numFmtId="0" xfId="0" applyAlignment="1" applyFont="1">
      <alignment readingOrder="0" vertical="bottom"/>
    </xf>
    <xf borderId="0" fillId="8" fontId="25" numFmtId="0" xfId="0" applyAlignment="1" applyFont="1">
      <alignment horizontal="left" vertical="bottom"/>
    </xf>
  </cellXfs>
  <cellStyles count="1">
    <cellStyle xfId="0" name="Normal" builtinId="0"/>
  </cellStyles>
  <dxfs count="2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</xdr:row>
      <xdr:rowOff>104775</xdr:rowOff>
    </xdr:from>
    <xdr:ext cx="733425" cy="1447800"/>
    <xdr:sp>
      <xdr:nvSpPr>
        <xdr:cNvPr id="3" name="Shape 3"/>
        <xdr:cNvSpPr/>
      </xdr:nvSpPr>
      <xdr:spPr>
        <a:xfrm rot="10800000">
          <a:off x="1524000" y="752475"/>
          <a:ext cx="200100" cy="971700"/>
        </a:xfrm>
        <a:prstGeom prst="trapezoid">
          <a:avLst>
            <a:gd fmla="val 47601" name="adj"/>
          </a:avLst>
        </a:prstGeom>
        <a:solidFill>
          <a:srgbClr val="B7B7B7"/>
        </a:solidFill>
        <a:ln cap="flat" cmpd="sng" w="9525">
          <a:solidFill>
            <a:srgbClr val="B7B7B7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fficy.com/" TargetMode="External"/><Relationship Id="rId2" Type="http://schemas.openxmlformats.org/officeDocument/2006/relationships/hyperlink" Target="https://www.efficy.com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fficy.com/" TargetMode="External"/><Relationship Id="rId2" Type="http://schemas.openxmlformats.org/officeDocument/2006/relationships/hyperlink" Target="https://www.efficy.com/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4.0" ySplit="3.0" topLeftCell="E4" activePane="bottomRight" state="frozen"/>
      <selection activeCell="E1" sqref="E1" pane="topRight"/>
      <selection activeCell="A4" sqref="A4" pane="bottomLeft"/>
      <selection activeCell="E4" sqref="E4" pane="bottomRight"/>
    </sheetView>
  </sheetViews>
  <sheetFormatPr customHeight="1" defaultColWidth="12.63" defaultRowHeight="15.75"/>
  <cols>
    <col customWidth="1" min="1" max="1" width="10.75"/>
    <col customWidth="1" min="2" max="2" width="29.5"/>
    <col customWidth="1" min="3" max="3" width="9.75"/>
    <col customWidth="1" min="4" max="4" width="8.63"/>
    <col customWidth="1" min="9" max="9" width="15.38"/>
  </cols>
  <sheetData>
    <row r="1">
      <c r="A1" s="1" t="s">
        <v>0</v>
      </c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>
      <c r="A2" s="4" t="s">
        <v>1</v>
      </c>
      <c r="B2" s="5" t="s">
        <v>2</v>
      </c>
      <c r="C2" s="6"/>
      <c r="D2" s="7"/>
      <c r="E2" s="2">
        <v>2017.0</v>
      </c>
      <c r="F2" s="2">
        <v>2017.0</v>
      </c>
      <c r="G2" s="2">
        <v>2017.0</v>
      </c>
      <c r="H2" s="2">
        <v>2017.0</v>
      </c>
      <c r="I2" s="3">
        <v>2017.0</v>
      </c>
      <c r="J2" s="3">
        <v>2017.0</v>
      </c>
      <c r="K2" s="3">
        <v>2017.0</v>
      </c>
      <c r="L2" s="3">
        <v>2017.0</v>
      </c>
      <c r="M2" s="3">
        <v>2017.0</v>
      </c>
      <c r="N2" s="3">
        <v>2017.0</v>
      </c>
      <c r="O2" s="3">
        <v>2017.0</v>
      </c>
      <c r="P2" s="3">
        <v>2017.0</v>
      </c>
      <c r="Q2" s="3">
        <v>2018.0</v>
      </c>
      <c r="R2" s="3">
        <v>2018.0</v>
      </c>
      <c r="S2" s="3">
        <v>2018.0</v>
      </c>
      <c r="T2" s="3">
        <v>2018.0</v>
      </c>
      <c r="U2" s="3">
        <v>2018.0</v>
      </c>
      <c r="V2" s="3">
        <v>2018.0</v>
      </c>
      <c r="W2" s="3">
        <v>2018.0</v>
      </c>
      <c r="X2" s="3">
        <v>2018.0</v>
      </c>
      <c r="Y2" s="3">
        <v>2018.0</v>
      </c>
      <c r="Z2" s="3">
        <v>2018.0</v>
      </c>
      <c r="AA2" s="3">
        <v>2018.0</v>
      </c>
      <c r="AB2" s="3">
        <v>2018.0</v>
      </c>
    </row>
    <row r="3">
      <c r="B3" s="8" t="s">
        <v>3</v>
      </c>
      <c r="C3" s="9"/>
      <c r="D3" s="10"/>
      <c r="E3" s="11" t="s">
        <v>4</v>
      </c>
      <c r="F3" s="12" t="s">
        <v>5</v>
      </c>
      <c r="G3" s="13" t="s">
        <v>6</v>
      </c>
      <c r="H3" s="13" t="s">
        <v>7</v>
      </c>
      <c r="I3" s="14" t="s">
        <v>8</v>
      </c>
      <c r="J3" s="15" t="s">
        <v>9</v>
      </c>
      <c r="K3" s="15" t="s">
        <v>10</v>
      </c>
      <c r="L3" s="15" t="s">
        <v>11</v>
      </c>
      <c r="M3" s="16" t="s">
        <v>12</v>
      </c>
      <c r="N3" s="16" t="s">
        <v>13</v>
      </c>
      <c r="O3" s="16" t="s">
        <v>14</v>
      </c>
      <c r="P3" s="16" t="s">
        <v>15</v>
      </c>
      <c r="Q3" s="16" t="s">
        <v>4</v>
      </c>
      <c r="R3" s="17" t="s">
        <v>5</v>
      </c>
      <c r="S3" s="15" t="s">
        <v>6</v>
      </c>
      <c r="T3" s="15" t="s">
        <v>7</v>
      </c>
      <c r="U3" s="15" t="s">
        <v>16</v>
      </c>
      <c r="V3" s="15" t="s">
        <v>9</v>
      </c>
      <c r="W3" s="15" t="s">
        <v>10</v>
      </c>
      <c r="X3" s="15" t="s">
        <v>11</v>
      </c>
      <c r="Y3" s="16" t="s">
        <v>12</v>
      </c>
      <c r="Z3" s="16" t="s">
        <v>13</v>
      </c>
      <c r="AA3" s="16" t="s">
        <v>14</v>
      </c>
      <c r="AB3" s="16" t="s">
        <v>15</v>
      </c>
    </row>
    <row r="4">
      <c r="A4" s="18"/>
      <c r="B4" s="19" t="s">
        <v>17</v>
      </c>
      <c r="C4" s="20" t="s">
        <v>18</v>
      </c>
      <c r="D4" s="20" t="s">
        <v>19</v>
      </c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>
      <c r="A5" s="23"/>
      <c r="B5" s="24" t="s">
        <v>20</v>
      </c>
      <c r="C5" s="25"/>
      <c r="D5" s="25"/>
      <c r="E5" s="26">
        <v>29865.0</v>
      </c>
      <c r="F5" s="26">
        <v>31345.0</v>
      </c>
      <c r="G5" s="26">
        <v>34523.0</v>
      </c>
      <c r="H5" s="26">
        <v>35724.0</v>
      </c>
      <c r="I5" s="27">
        <f t="shared" ref="I5:AB5" si="1">H5+(H5*$D$6)</f>
        <v>39296.4</v>
      </c>
      <c r="J5" s="27">
        <f t="shared" si="1"/>
        <v>43226.04</v>
      </c>
      <c r="K5" s="27">
        <f t="shared" si="1"/>
        <v>47548.644</v>
      </c>
      <c r="L5" s="27">
        <f t="shared" si="1"/>
        <v>52303.5084</v>
      </c>
      <c r="M5" s="27">
        <f t="shared" si="1"/>
        <v>57533.85924</v>
      </c>
      <c r="N5" s="27">
        <f t="shared" si="1"/>
        <v>63287.24516</v>
      </c>
      <c r="O5" s="27">
        <f t="shared" si="1"/>
        <v>69615.96968</v>
      </c>
      <c r="P5" s="27">
        <f t="shared" si="1"/>
        <v>76577.56665</v>
      </c>
      <c r="Q5" s="27">
        <f t="shared" si="1"/>
        <v>84235.32331</v>
      </c>
      <c r="R5" s="27">
        <f t="shared" si="1"/>
        <v>92658.85564</v>
      </c>
      <c r="S5" s="27">
        <f t="shared" si="1"/>
        <v>101924.7412</v>
      </c>
      <c r="T5" s="27">
        <f t="shared" si="1"/>
        <v>112117.2153</v>
      </c>
      <c r="U5" s="27">
        <f t="shared" si="1"/>
        <v>123328.9369</v>
      </c>
      <c r="V5" s="27">
        <f t="shared" si="1"/>
        <v>135661.8305</v>
      </c>
      <c r="W5" s="27">
        <f t="shared" si="1"/>
        <v>149228.0136</v>
      </c>
      <c r="X5" s="27">
        <f t="shared" si="1"/>
        <v>164150.815</v>
      </c>
      <c r="Y5" s="27">
        <f t="shared" si="1"/>
        <v>180565.8965</v>
      </c>
      <c r="Z5" s="27">
        <f t="shared" si="1"/>
        <v>198622.4861</v>
      </c>
      <c r="AA5" s="27">
        <f t="shared" si="1"/>
        <v>218484.7347</v>
      </c>
      <c r="AB5" s="27">
        <f t="shared" si="1"/>
        <v>240333.2082</v>
      </c>
    </row>
    <row r="6">
      <c r="A6" s="28"/>
      <c r="B6" s="29" t="s">
        <v>21</v>
      </c>
      <c r="C6" s="30">
        <f t="shared" ref="C6:C7" si="3">AVERAGE(E6:H6)</f>
        <v>0.09893312998</v>
      </c>
      <c r="D6" s="31">
        <v>0.1</v>
      </c>
      <c r="E6" s="32">
        <v>0.21</v>
      </c>
      <c r="F6" s="32">
        <f t="shared" ref="F6:AB6" si="2">(F5/E5)-100%</f>
        <v>0.04955633685</v>
      </c>
      <c r="G6" s="32">
        <f t="shared" si="2"/>
        <v>0.1013877811</v>
      </c>
      <c r="H6" s="32">
        <f t="shared" si="2"/>
        <v>0.03478840193</v>
      </c>
      <c r="I6" s="32">
        <f t="shared" si="2"/>
        <v>0.1</v>
      </c>
      <c r="J6" s="32">
        <f t="shared" si="2"/>
        <v>0.1</v>
      </c>
      <c r="K6" s="32">
        <f t="shared" si="2"/>
        <v>0.1</v>
      </c>
      <c r="L6" s="32">
        <f t="shared" si="2"/>
        <v>0.1</v>
      </c>
      <c r="M6" s="32">
        <f t="shared" si="2"/>
        <v>0.1</v>
      </c>
      <c r="N6" s="32">
        <f t="shared" si="2"/>
        <v>0.1</v>
      </c>
      <c r="O6" s="32">
        <f t="shared" si="2"/>
        <v>0.1</v>
      </c>
      <c r="P6" s="32">
        <f t="shared" si="2"/>
        <v>0.1</v>
      </c>
      <c r="Q6" s="32">
        <f t="shared" si="2"/>
        <v>0.1</v>
      </c>
      <c r="R6" s="32">
        <f t="shared" si="2"/>
        <v>0.1</v>
      </c>
      <c r="S6" s="32">
        <f t="shared" si="2"/>
        <v>0.1</v>
      </c>
      <c r="T6" s="32">
        <f t="shared" si="2"/>
        <v>0.1</v>
      </c>
      <c r="U6" s="32">
        <f t="shared" si="2"/>
        <v>0.1</v>
      </c>
      <c r="V6" s="32">
        <f t="shared" si="2"/>
        <v>0.1</v>
      </c>
      <c r="W6" s="32">
        <f t="shared" si="2"/>
        <v>0.1</v>
      </c>
      <c r="X6" s="32">
        <f t="shared" si="2"/>
        <v>0.1</v>
      </c>
      <c r="Y6" s="32">
        <f t="shared" si="2"/>
        <v>0.1</v>
      </c>
      <c r="Z6" s="32">
        <f t="shared" si="2"/>
        <v>0.1</v>
      </c>
      <c r="AA6" s="32">
        <f t="shared" si="2"/>
        <v>0.1</v>
      </c>
      <c r="AB6" s="32">
        <f t="shared" si="2"/>
        <v>0.1</v>
      </c>
    </row>
    <row r="7">
      <c r="A7" s="28"/>
      <c r="B7" s="33" t="s">
        <v>22</v>
      </c>
      <c r="C7" s="34">
        <f t="shared" si="3"/>
        <v>0.01899738847</v>
      </c>
      <c r="D7" s="35">
        <v>0.019</v>
      </c>
      <c r="E7" s="36">
        <f t="shared" ref="E7:H7" si="4">E8/E5</f>
        <v>0.01898543446</v>
      </c>
      <c r="F7" s="36">
        <f t="shared" si="4"/>
        <v>0.0200031903</v>
      </c>
      <c r="G7" s="36">
        <f t="shared" si="4"/>
        <v>0.01900182487</v>
      </c>
      <c r="H7" s="36">
        <f t="shared" si="4"/>
        <v>0.01799910424</v>
      </c>
      <c r="I7" s="37">
        <f t="shared" ref="I7:AB7" si="5">$D$7</f>
        <v>0.019</v>
      </c>
      <c r="J7" s="37">
        <f t="shared" si="5"/>
        <v>0.019</v>
      </c>
      <c r="K7" s="37">
        <f t="shared" si="5"/>
        <v>0.019</v>
      </c>
      <c r="L7" s="37">
        <f t="shared" si="5"/>
        <v>0.019</v>
      </c>
      <c r="M7" s="37">
        <f t="shared" si="5"/>
        <v>0.019</v>
      </c>
      <c r="N7" s="37">
        <f t="shared" si="5"/>
        <v>0.019</v>
      </c>
      <c r="O7" s="37">
        <f t="shared" si="5"/>
        <v>0.019</v>
      </c>
      <c r="P7" s="37">
        <f t="shared" si="5"/>
        <v>0.019</v>
      </c>
      <c r="Q7" s="37">
        <f t="shared" si="5"/>
        <v>0.019</v>
      </c>
      <c r="R7" s="37">
        <f t="shared" si="5"/>
        <v>0.019</v>
      </c>
      <c r="S7" s="37">
        <f t="shared" si="5"/>
        <v>0.019</v>
      </c>
      <c r="T7" s="37">
        <f t="shared" si="5"/>
        <v>0.019</v>
      </c>
      <c r="U7" s="37">
        <f t="shared" si="5"/>
        <v>0.019</v>
      </c>
      <c r="V7" s="37">
        <f t="shared" si="5"/>
        <v>0.019</v>
      </c>
      <c r="W7" s="37">
        <f t="shared" si="5"/>
        <v>0.019</v>
      </c>
      <c r="X7" s="37">
        <f t="shared" si="5"/>
        <v>0.019</v>
      </c>
      <c r="Y7" s="37">
        <f t="shared" si="5"/>
        <v>0.019</v>
      </c>
      <c r="Z7" s="37">
        <f t="shared" si="5"/>
        <v>0.019</v>
      </c>
      <c r="AA7" s="37">
        <f t="shared" si="5"/>
        <v>0.019</v>
      </c>
      <c r="AB7" s="37">
        <f t="shared" si="5"/>
        <v>0.019</v>
      </c>
    </row>
    <row r="8">
      <c r="B8" s="38" t="s">
        <v>23</v>
      </c>
      <c r="C8" s="39"/>
      <c r="D8" s="39"/>
      <c r="E8" s="40">
        <v>567.0</v>
      </c>
      <c r="F8" s="40">
        <v>627.0</v>
      </c>
      <c r="G8" s="40">
        <v>656.0</v>
      </c>
      <c r="H8" s="40">
        <v>643.0</v>
      </c>
      <c r="I8" s="41">
        <f t="shared" ref="I8:AB8" si="6">I5*I7</f>
        <v>746.6316</v>
      </c>
      <c r="J8" s="41">
        <f t="shared" si="6"/>
        <v>821.29476</v>
      </c>
      <c r="K8" s="41">
        <f t="shared" si="6"/>
        <v>903.424236</v>
      </c>
      <c r="L8" s="41">
        <f t="shared" si="6"/>
        <v>993.7666596</v>
      </c>
      <c r="M8" s="41">
        <f t="shared" si="6"/>
        <v>1093.143326</v>
      </c>
      <c r="N8" s="41">
        <f t="shared" si="6"/>
        <v>1202.457658</v>
      </c>
      <c r="O8" s="41">
        <f t="shared" si="6"/>
        <v>1322.703424</v>
      </c>
      <c r="P8" s="41">
        <f t="shared" si="6"/>
        <v>1454.973766</v>
      </c>
      <c r="Q8" s="41">
        <f t="shared" si="6"/>
        <v>1600.471143</v>
      </c>
      <c r="R8" s="41">
        <f t="shared" si="6"/>
        <v>1760.518257</v>
      </c>
      <c r="S8" s="41">
        <f t="shared" si="6"/>
        <v>1936.570083</v>
      </c>
      <c r="T8" s="41">
        <f t="shared" si="6"/>
        <v>2130.227091</v>
      </c>
      <c r="U8" s="41">
        <f t="shared" si="6"/>
        <v>2343.2498</v>
      </c>
      <c r="V8" s="41">
        <f t="shared" si="6"/>
        <v>2577.57478</v>
      </c>
      <c r="W8" s="41">
        <f t="shared" si="6"/>
        <v>2835.332258</v>
      </c>
      <c r="X8" s="41">
        <f t="shared" si="6"/>
        <v>3118.865484</v>
      </c>
      <c r="Y8" s="41">
        <f t="shared" si="6"/>
        <v>3430.752033</v>
      </c>
      <c r="Z8" s="41">
        <f t="shared" si="6"/>
        <v>3773.827236</v>
      </c>
      <c r="AA8" s="41">
        <f t="shared" si="6"/>
        <v>4151.20996</v>
      </c>
      <c r="AB8" s="41">
        <f t="shared" si="6"/>
        <v>4566.330956</v>
      </c>
    </row>
    <row r="9">
      <c r="B9" s="33" t="s">
        <v>24</v>
      </c>
      <c r="C9" s="30">
        <f>AVERAGE(E9:H9)</f>
        <v>0.2749495076</v>
      </c>
      <c r="D9" s="31">
        <v>0.27</v>
      </c>
      <c r="E9" s="42">
        <f t="shared" ref="E9:H9" si="7">E10/E8</f>
        <v>0.2504409171</v>
      </c>
      <c r="F9" s="42">
        <f t="shared" si="7"/>
        <v>0.2599681021</v>
      </c>
      <c r="G9" s="42">
        <f t="shared" si="7"/>
        <v>0.3094512195</v>
      </c>
      <c r="H9" s="42">
        <f t="shared" si="7"/>
        <v>0.2799377916</v>
      </c>
      <c r="I9" s="32">
        <f t="shared" ref="I9:AB9" si="8">$D$9</f>
        <v>0.27</v>
      </c>
      <c r="J9" s="32">
        <f t="shared" si="8"/>
        <v>0.27</v>
      </c>
      <c r="K9" s="32">
        <f t="shared" si="8"/>
        <v>0.27</v>
      </c>
      <c r="L9" s="32">
        <f t="shared" si="8"/>
        <v>0.27</v>
      </c>
      <c r="M9" s="32">
        <f t="shared" si="8"/>
        <v>0.27</v>
      </c>
      <c r="N9" s="32">
        <f t="shared" si="8"/>
        <v>0.27</v>
      </c>
      <c r="O9" s="32">
        <f t="shared" si="8"/>
        <v>0.27</v>
      </c>
      <c r="P9" s="32">
        <f t="shared" si="8"/>
        <v>0.27</v>
      </c>
      <c r="Q9" s="32">
        <f t="shared" si="8"/>
        <v>0.27</v>
      </c>
      <c r="R9" s="32">
        <f t="shared" si="8"/>
        <v>0.27</v>
      </c>
      <c r="S9" s="32">
        <f t="shared" si="8"/>
        <v>0.27</v>
      </c>
      <c r="T9" s="32">
        <f t="shared" si="8"/>
        <v>0.27</v>
      </c>
      <c r="U9" s="32">
        <f t="shared" si="8"/>
        <v>0.27</v>
      </c>
      <c r="V9" s="32">
        <f t="shared" si="8"/>
        <v>0.27</v>
      </c>
      <c r="W9" s="32">
        <f t="shared" si="8"/>
        <v>0.27</v>
      </c>
      <c r="X9" s="32">
        <f t="shared" si="8"/>
        <v>0.27</v>
      </c>
      <c r="Y9" s="32">
        <f t="shared" si="8"/>
        <v>0.27</v>
      </c>
      <c r="Z9" s="32">
        <f t="shared" si="8"/>
        <v>0.27</v>
      </c>
      <c r="AA9" s="32">
        <f t="shared" si="8"/>
        <v>0.27</v>
      </c>
      <c r="AB9" s="32">
        <f t="shared" si="8"/>
        <v>0.27</v>
      </c>
    </row>
    <row r="10">
      <c r="A10" s="28"/>
      <c r="B10" s="38" t="s">
        <v>25</v>
      </c>
      <c r="C10" s="39"/>
      <c r="D10" s="39"/>
      <c r="E10" s="40">
        <v>142.0</v>
      </c>
      <c r="F10" s="40">
        <v>163.0</v>
      </c>
      <c r="G10" s="40">
        <v>203.0</v>
      </c>
      <c r="H10" s="40">
        <v>180.0</v>
      </c>
      <c r="I10" s="41">
        <f t="shared" ref="I10:AB10" si="9">I8*I9</f>
        <v>201.590532</v>
      </c>
      <c r="J10" s="41">
        <f t="shared" si="9"/>
        <v>221.7495852</v>
      </c>
      <c r="K10" s="41">
        <f t="shared" si="9"/>
        <v>243.9245437</v>
      </c>
      <c r="L10" s="41">
        <f t="shared" si="9"/>
        <v>268.3169981</v>
      </c>
      <c r="M10" s="41">
        <f t="shared" si="9"/>
        <v>295.1486979</v>
      </c>
      <c r="N10" s="41">
        <f t="shared" si="9"/>
        <v>324.6635677</v>
      </c>
      <c r="O10" s="41">
        <f t="shared" si="9"/>
        <v>357.1299245</v>
      </c>
      <c r="P10" s="41">
        <f t="shared" si="9"/>
        <v>392.8429169</v>
      </c>
      <c r="Q10" s="41">
        <f t="shared" si="9"/>
        <v>432.1272086</v>
      </c>
      <c r="R10" s="41">
        <f t="shared" si="9"/>
        <v>475.3399295</v>
      </c>
      <c r="S10" s="41">
        <f t="shared" si="9"/>
        <v>522.8739224</v>
      </c>
      <c r="T10" s="41">
        <f t="shared" si="9"/>
        <v>575.1613146</v>
      </c>
      <c r="U10" s="41">
        <f t="shared" si="9"/>
        <v>632.6774461</v>
      </c>
      <c r="V10" s="41">
        <f t="shared" si="9"/>
        <v>695.9451907</v>
      </c>
      <c r="W10" s="41">
        <f t="shared" si="9"/>
        <v>765.5397098</v>
      </c>
      <c r="X10" s="41">
        <f t="shared" si="9"/>
        <v>842.0936808</v>
      </c>
      <c r="Y10" s="41">
        <f t="shared" si="9"/>
        <v>926.3030488</v>
      </c>
      <c r="Z10" s="41">
        <f t="shared" si="9"/>
        <v>1018.933354</v>
      </c>
      <c r="AA10" s="41">
        <f t="shared" si="9"/>
        <v>1120.826689</v>
      </c>
      <c r="AB10" s="41">
        <f t="shared" si="9"/>
        <v>1232.909358</v>
      </c>
    </row>
    <row r="11">
      <c r="B11" s="33" t="s">
        <v>26</v>
      </c>
      <c r="C11" s="30">
        <f>AVERAGE(E11:H11)</f>
        <v>0.5634793476</v>
      </c>
      <c r="D11" s="31">
        <v>0.56</v>
      </c>
      <c r="E11" s="42">
        <f>E16/140</f>
        <v>0.55</v>
      </c>
      <c r="F11" s="42">
        <f t="shared" ref="F11:H11" si="10">F16/E10</f>
        <v>0.6408450704</v>
      </c>
      <c r="G11" s="42">
        <f t="shared" si="10"/>
        <v>0.5950920245</v>
      </c>
      <c r="H11" s="42">
        <f t="shared" si="10"/>
        <v>0.4679802956</v>
      </c>
      <c r="I11" s="43">
        <f t="shared" ref="I11:AB11" si="11">$D$11</f>
        <v>0.56</v>
      </c>
      <c r="J11" s="43">
        <f t="shared" si="11"/>
        <v>0.56</v>
      </c>
      <c r="K11" s="43">
        <f t="shared" si="11"/>
        <v>0.56</v>
      </c>
      <c r="L11" s="43">
        <f t="shared" si="11"/>
        <v>0.56</v>
      </c>
      <c r="M11" s="43">
        <f t="shared" si="11"/>
        <v>0.56</v>
      </c>
      <c r="N11" s="43">
        <f t="shared" si="11"/>
        <v>0.56</v>
      </c>
      <c r="O11" s="43">
        <f t="shared" si="11"/>
        <v>0.56</v>
      </c>
      <c r="P11" s="43">
        <f t="shared" si="11"/>
        <v>0.56</v>
      </c>
      <c r="Q11" s="43">
        <f t="shared" si="11"/>
        <v>0.56</v>
      </c>
      <c r="R11" s="43">
        <f t="shared" si="11"/>
        <v>0.56</v>
      </c>
      <c r="S11" s="43">
        <f t="shared" si="11"/>
        <v>0.56</v>
      </c>
      <c r="T11" s="43">
        <f t="shared" si="11"/>
        <v>0.56</v>
      </c>
      <c r="U11" s="43">
        <f t="shared" si="11"/>
        <v>0.56</v>
      </c>
      <c r="V11" s="43">
        <f t="shared" si="11"/>
        <v>0.56</v>
      </c>
      <c r="W11" s="43">
        <f t="shared" si="11"/>
        <v>0.56</v>
      </c>
      <c r="X11" s="43">
        <f t="shared" si="11"/>
        <v>0.56</v>
      </c>
      <c r="Y11" s="43">
        <f t="shared" si="11"/>
        <v>0.56</v>
      </c>
      <c r="Z11" s="43">
        <f t="shared" si="11"/>
        <v>0.56</v>
      </c>
      <c r="AA11" s="43">
        <f t="shared" si="11"/>
        <v>0.56</v>
      </c>
      <c r="AB11" s="43">
        <f t="shared" si="11"/>
        <v>0.56</v>
      </c>
    </row>
    <row r="12">
      <c r="A12" s="44"/>
      <c r="B12" s="38" t="s">
        <v>27</v>
      </c>
      <c r="C12" s="45"/>
      <c r="D12" s="46"/>
      <c r="E12" s="40">
        <v>77.0</v>
      </c>
      <c r="F12" s="40">
        <v>91.0</v>
      </c>
      <c r="G12" s="40">
        <v>97.0</v>
      </c>
      <c r="H12" s="40">
        <v>95.0</v>
      </c>
      <c r="I12" s="41">
        <f t="shared" ref="I12:AB12" si="12">I10*I11</f>
        <v>112.8906979</v>
      </c>
      <c r="J12" s="41">
        <f t="shared" si="12"/>
        <v>124.1797677</v>
      </c>
      <c r="K12" s="41">
        <f t="shared" si="12"/>
        <v>136.5977445</v>
      </c>
      <c r="L12" s="41">
        <f t="shared" si="12"/>
        <v>150.2575189</v>
      </c>
      <c r="M12" s="41">
        <f t="shared" si="12"/>
        <v>165.2832708</v>
      </c>
      <c r="N12" s="41">
        <f t="shared" si="12"/>
        <v>181.8115979</v>
      </c>
      <c r="O12" s="41">
        <f t="shared" si="12"/>
        <v>199.9927577</v>
      </c>
      <c r="P12" s="41">
        <f t="shared" si="12"/>
        <v>219.9920335</v>
      </c>
      <c r="Q12" s="41">
        <f t="shared" si="12"/>
        <v>241.9912368</v>
      </c>
      <c r="R12" s="41">
        <f t="shared" si="12"/>
        <v>266.1903605</v>
      </c>
      <c r="S12" s="41">
        <f t="shared" si="12"/>
        <v>292.8093965</v>
      </c>
      <c r="T12" s="41">
        <f t="shared" si="12"/>
        <v>322.0903362</v>
      </c>
      <c r="U12" s="41">
        <f t="shared" si="12"/>
        <v>354.2993698</v>
      </c>
      <c r="V12" s="41">
        <f t="shared" si="12"/>
        <v>389.7293068</v>
      </c>
      <c r="W12" s="41">
        <f t="shared" si="12"/>
        <v>428.7022375</v>
      </c>
      <c r="X12" s="41">
        <f t="shared" si="12"/>
        <v>471.5724612</v>
      </c>
      <c r="Y12" s="41">
        <f t="shared" si="12"/>
        <v>518.7297074</v>
      </c>
      <c r="Z12" s="41">
        <f t="shared" si="12"/>
        <v>570.6026781</v>
      </c>
      <c r="AA12" s="41">
        <f t="shared" si="12"/>
        <v>627.6629459</v>
      </c>
      <c r="AB12" s="41">
        <f t="shared" si="12"/>
        <v>690.4292405</v>
      </c>
    </row>
    <row r="13">
      <c r="A13" s="47"/>
      <c r="B13" s="29"/>
      <c r="C13" s="48"/>
      <c r="D13" s="48"/>
      <c r="E13" s="49"/>
      <c r="F13" s="50"/>
      <c r="G13" s="50"/>
      <c r="H13" s="50"/>
      <c r="I13" s="51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>
      <c r="A14" s="18"/>
      <c r="B14" s="19" t="s">
        <v>28</v>
      </c>
      <c r="C14" s="20"/>
      <c r="D14" s="20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>
      <c r="A15" s="53"/>
      <c r="B15" s="24" t="s">
        <v>29</v>
      </c>
      <c r="C15" s="54"/>
      <c r="D15" s="55"/>
      <c r="E15" s="26">
        <v>621.0</v>
      </c>
      <c r="F15" s="56">
        <f t="shared" ref="F15:AB15" si="13">E20</f>
        <v>667</v>
      </c>
      <c r="G15" s="56">
        <f t="shared" si="13"/>
        <v>725</v>
      </c>
      <c r="H15" s="56">
        <f t="shared" si="13"/>
        <v>786</v>
      </c>
      <c r="I15" s="27">
        <f t="shared" si="13"/>
        <v>842</v>
      </c>
      <c r="J15" s="27">
        <f t="shared" si="13"/>
        <v>912.7906979</v>
      </c>
      <c r="K15" s="27">
        <f t="shared" si="13"/>
        <v>991.3309307</v>
      </c>
      <c r="L15" s="27">
        <f t="shared" si="13"/>
        <v>1078.362129</v>
      </c>
      <c r="M15" s="27">
        <f t="shared" si="13"/>
        <v>1174.701541</v>
      </c>
      <c r="N15" s="27">
        <f t="shared" si="13"/>
        <v>1281.249735</v>
      </c>
      <c r="O15" s="27">
        <f t="shared" si="13"/>
        <v>1398.998846</v>
      </c>
      <c r="P15" s="27">
        <f t="shared" si="13"/>
        <v>1529.041661</v>
      </c>
      <c r="Q15" s="27">
        <f t="shared" si="13"/>
        <v>1672.581612</v>
      </c>
      <c r="R15" s="27">
        <f t="shared" si="13"/>
        <v>1830.943768</v>
      </c>
      <c r="S15" s="27">
        <f t="shared" si="13"/>
        <v>2005.58694</v>
      </c>
      <c r="T15" s="27">
        <f t="shared" si="13"/>
        <v>2198.11699</v>
      </c>
      <c r="U15" s="27">
        <f t="shared" si="13"/>
        <v>2410.301476</v>
      </c>
      <c r="V15" s="27">
        <f t="shared" si="13"/>
        <v>2644.085772</v>
      </c>
      <c r="W15" s="27">
        <f t="shared" si="13"/>
        <v>2901.610791</v>
      </c>
      <c r="X15" s="27">
        <f t="shared" si="13"/>
        <v>3185.232489</v>
      </c>
      <c r="Y15" s="27">
        <f t="shared" si="13"/>
        <v>3497.543325</v>
      </c>
      <c r="Z15" s="27">
        <f t="shared" si="13"/>
        <v>3841.395866</v>
      </c>
      <c r="AA15" s="27">
        <f t="shared" si="13"/>
        <v>4219.928751</v>
      </c>
      <c r="AB15" s="27">
        <f t="shared" si="13"/>
        <v>4636.59526</v>
      </c>
    </row>
    <row r="16">
      <c r="A16" s="53"/>
      <c r="B16" s="24" t="s">
        <v>27</v>
      </c>
      <c r="C16" s="54"/>
      <c r="D16" s="55"/>
      <c r="E16" s="27">
        <f t="shared" ref="E16:H16" si="14">E12</f>
        <v>77</v>
      </c>
      <c r="F16" s="27">
        <f t="shared" si="14"/>
        <v>91</v>
      </c>
      <c r="G16" s="27">
        <f t="shared" si="14"/>
        <v>97</v>
      </c>
      <c r="H16" s="27">
        <f t="shared" si="14"/>
        <v>95</v>
      </c>
      <c r="I16" s="27">
        <f t="shared" ref="I16:AB16" si="15">I10*I11</f>
        <v>112.8906979</v>
      </c>
      <c r="J16" s="27">
        <f t="shared" si="15"/>
        <v>124.1797677</v>
      </c>
      <c r="K16" s="27">
        <f t="shared" si="15"/>
        <v>136.5977445</v>
      </c>
      <c r="L16" s="27">
        <f t="shared" si="15"/>
        <v>150.2575189</v>
      </c>
      <c r="M16" s="27">
        <f t="shared" si="15"/>
        <v>165.2832708</v>
      </c>
      <c r="N16" s="27">
        <f t="shared" si="15"/>
        <v>181.8115979</v>
      </c>
      <c r="O16" s="27">
        <f t="shared" si="15"/>
        <v>199.9927577</v>
      </c>
      <c r="P16" s="27">
        <f t="shared" si="15"/>
        <v>219.9920335</v>
      </c>
      <c r="Q16" s="27">
        <f t="shared" si="15"/>
        <v>241.9912368</v>
      </c>
      <c r="R16" s="27">
        <f t="shared" si="15"/>
        <v>266.1903605</v>
      </c>
      <c r="S16" s="27">
        <f t="shared" si="15"/>
        <v>292.8093965</v>
      </c>
      <c r="T16" s="27">
        <f t="shared" si="15"/>
        <v>322.0903362</v>
      </c>
      <c r="U16" s="27">
        <f t="shared" si="15"/>
        <v>354.2993698</v>
      </c>
      <c r="V16" s="27">
        <f t="shared" si="15"/>
        <v>389.7293068</v>
      </c>
      <c r="W16" s="27">
        <f t="shared" si="15"/>
        <v>428.7022375</v>
      </c>
      <c r="X16" s="27">
        <f t="shared" si="15"/>
        <v>471.5724612</v>
      </c>
      <c r="Y16" s="27">
        <f t="shared" si="15"/>
        <v>518.7297074</v>
      </c>
      <c r="Z16" s="27">
        <f t="shared" si="15"/>
        <v>570.6026781</v>
      </c>
      <c r="AA16" s="27">
        <f t="shared" si="15"/>
        <v>627.6629459</v>
      </c>
      <c r="AB16" s="27">
        <f t="shared" si="15"/>
        <v>690.4292405</v>
      </c>
    </row>
    <row r="17">
      <c r="A17" s="53"/>
      <c r="B17" s="24" t="s">
        <v>30</v>
      </c>
      <c r="C17" s="54"/>
      <c r="D17" s="55"/>
      <c r="E17" s="26">
        <v>31.0</v>
      </c>
      <c r="F17" s="26">
        <v>33.0</v>
      </c>
      <c r="G17" s="26">
        <v>36.0</v>
      </c>
      <c r="H17" s="26">
        <v>39.0</v>
      </c>
      <c r="I17" s="27">
        <f t="shared" ref="I17:AB17" si="16">I15*I18</f>
        <v>42.1</v>
      </c>
      <c r="J17" s="27">
        <f t="shared" si="16"/>
        <v>45.6395349</v>
      </c>
      <c r="K17" s="27">
        <f t="shared" si="16"/>
        <v>49.56654654</v>
      </c>
      <c r="L17" s="27">
        <f t="shared" si="16"/>
        <v>53.91810643</v>
      </c>
      <c r="M17" s="27">
        <f t="shared" si="16"/>
        <v>58.73507706</v>
      </c>
      <c r="N17" s="27">
        <f t="shared" si="16"/>
        <v>64.06248675</v>
      </c>
      <c r="O17" s="27">
        <f t="shared" si="16"/>
        <v>69.94994231</v>
      </c>
      <c r="P17" s="27">
        <f t="shared" si="16"/>
        <v>76.45208307</v>
      </c>
      <c r="Q17" s="27">
        <f t="shared" si="16"/>
        <v>83.62908059</v>
      </c>
      <c r="R17" s="27">
        <f t="shared" si="16"/>
        <v>91.54718841</v>
      </c>
      <c r="S17" s="27">
        <f t="shared" si="16"/>
        <v>100.279347</v>
      </c>
      <c r="T17" s="27">
        <f t="shared" si="16"/>
        <v>109.9058495</v>
      </c>
      <c r="U17" s="27">
        <f t="shared" si="16"/>
        <v>120.5150738</v>
      </c>
      <c r="V17" s="27">
        <f t="shared" si="16"/>
        <v>132.2042886</v>
      </c>
      <c r="W17" s="27">
        <f t="shared" si="16"/>
        <v>145.0805395</v>
      </c>
      <c r="X17" s="27">
        <f t="shared" si="16"/>
        <v>159.2616244</v>
      </c>
      <c r="Y17" s="27">
        <f t="shared" si="16"/>
        <v>174.8771663</v>
      </c>
      <c r="Z17" s="27">
        <f t="shared" si="16"/>
        <v>192.0697933</v>
      </c>
      <c r="AA17" s="27">
        <f t="shared" si="16"/>
        <v>210.9964376</v>
      </c>
      <c r="AB17" s="27">
        <f t="shared" si="16"/>
        <v>231.829763</v>
      </c>
    </row>
    <row r="18" ht="15.0" customHeight="1">
      <c r="A18" s="53"/>
      <c r="B18" s="24" t="s">
        <v>31</v>
      </c>
      <c r="C18" s="34">
        <f>AVERAGE(E18:H18)</f>
        <v>0.04966706002</v>
      </c>
      <c r="D18" s="35">
        <v>0.05</v>
      </c>
      <c r="E18" s="36">
        <f t="shared" ref="E18:H18" si="17">E17/E15</f>
        <v>0.0499194847</v>
      </c>
      <c r="F18" s="36">
        <f t="shared" si="17"/>
        <v>0.04947526237</v>
      </c>
      <c r="G18" s="36">
        <f t="shared" si="17"/>
        <v>0.04965517241</v>
      </c>
      <c r="H18" s="36">
        <f t="shared" si="17"/>
        <v>0.04961832061</v>
      </c>
      <c r="I18" s="57">
        <f t="shared" ref="I18:AB18" si="18">$D$18</f>
        <v>0.05</v>
      </c>
      <c r="J18" s="57">
        <f t="shared" si="18"/>
        <v>0.05</v>
      </c>
      <c r="K18" s="57">
        <f t="shared" si="18"/>
        <v>0.05</v>
      </c>
      <c r="L18" s="57">
        <f t="shared" si="18"/>
        <v>0.05</v>
      </c>
      <c r="M18" s="57">
        <f t="shared" si="18"/>
        <v>0.05</v>
      </c>
      <c r="N18" s="57">
        <f t="shared" si="18"/>
        <v>0.05</v>
      </c>
      <c r="O18" s="57">
        <f t="shared" si="18"/>
        <v>0.05</v>
      </c>
      <c r="P18" s="57">
        <f t="shared" si="18"/>
        <v>0.05</v>
      </c>
      <c r="Q18" s="57">
        <f t="shared" si="18"/>
        <v>0.05</v>
      </c>
      <c r="R18" s="57">
        <f t="shared" si="18"/>
        <v>0.05</v>
      </c>
      <c r="S18" s="57">
        <f t="shared" si="18"/>
        <v>0.05</v>
      </c>
      <c r="T18" s="57">
        <f t="shared" si="18"/>
        <v>0.05</v>
      </c>
      <c r="U18" s="57">
        <f t="shared" si="18"/>
        <v>0.05</v>
      </c>
      <c r="V18" s="57">
        <f t="shared" si="18"/>
        <v>0.05</v>
      </c>
      <c r="W18" s="57">
        <f t="shared" si="18"/>
        <v>0.05</v>
      </c>
      <c r="X18" s="57">
        <f t="shared" si="18"/>
        <v>0.05</v>
      </c>
      <c r="Y18" s="57">
        <f t="shared" si="18"/>
        <v>0.05</v>
      </c>
      <c r="Z18" s="57">
        <f t="shared" si="18"/>
        <v>0.05</v>
      </c>
      <c r="AA18" s="57">
        <f t="shared" si="18"/>
        <v>0.05</v>
      </c>
      <c r="AB18" s="57">
        <f t="shared" si="18"/>
        <v>0.05</v>
      </c>
    </row>
    <row r="19">
      <c r="A19" s="53" t="s">
        <v>32</v>
      </c>
      <c r="B19" s="24" t="s">
        <v>33</v>
      </c>
      <c r="C19" s="54"/>
      <c r="D19" s="55"/>
      <c r="E19" s="56">
        <f t="shared" ref="E19:AB19" si="19">E16-E17</f>
        <v>46</v>
      </c>
      <c r="F19" s="56">
        <f t="shared" si="19"/>
        <v>58</v>
      </c>
      <c r="G19" s="56">
        <f t="shared" si="19"/>
        <v>61</v>
      </c>
      <c r="H19" s="56">
        <f t="shared" si="19"/>
        <v>56</v>
      </c>
      <c r="I19" s="27">
        <f t="shared" si="19"/>
        <v>70.79069792</v>
      </c>
      <c r="J19" s="27">
        <f t="shared" si="19"/>
        <v>78.54023282</v>
      </c>
      <c r="K19" s="27">
        <f t="shared" si="19"/>
        <v>87.03119795</v>
      </c>
      <c r="L19" s="27">
        <f t="shared" si="19"/>
        <v>96.3394125</v>
      </c>
      <c r="M19" s="27">
        <f t="shared" si="19"/>
        <v>106.5481938</v>
      </c>
      <c r="N19" s="27">
        <f t="shared" si="19"/>
        <v>117.7491112</v>
      </c>
      <c r="O19" s="27">
        <f t="shared" si="19"/>
        <v>130.0428154</v>
      </c>
      <c r="P19" s="27">
        <f t="shared" si="19"/>
        <v>143.5399504</v>
      </c>
      <c r="Q19" s="27">
        <f t="shared" si="19"/>
        <v>158.3621562</v>
      </c>
      <c r="R19" s="27">
        <f t="shared" si="19"/>
        <v>174.6431721</v>
      </c>
      <c r="S19" s="27">
        <f t="shared" si="19"/>
        <v>192.5300495</v>
      </c>
      <c r="T19" s="27">
        <f t="shared" si="19"/>
        <v>212.1844867</v>
      </c>
      <c r="U19" s="27">
        <f t="shared" si="19"/>
        <v>233.784296</v>
      </c>
      <c r="V19" s="27">
        <f t="shared" si="19"/>
        <v>257.5250182</v>
      </c>
      <c r="W19" s="27">
        <f t="shared" si="19"/>
        <v>283.621698</v>
      </c>
      <c r="X19" s="27">
        <f t="shared" si="19"/>
        <v>312.3108368</v>
      </c>
      <c r="Y19" s="27">
        <f t="shared" si="19"/>
        <v>343.8525411</v>
      </c>
      <c r="Z19" s="27">
        <f t="shared" si="19"/>
        <v>378.5328848</v>
      </c>
      <c r="AA19" s="27">
        <f t="shared" si="19"/>
        <v>416.6665083</v>
      </c>
      <c r="AB19" s="27">
        <f t="shared" si="19"/>
        <v>458.5994775</v>
      </c>
    </row>
    <row r="20">
      <c r="A20" s="53"/>
      <c r="B20" s="24" t="s">
        <v>34</v>
      </c>
      <c r="C20" s="54"/>
      <c r="D20" s="55"/>
      <c r="E20" s="56">
        <f t="shared" ref="E20:H20" si="20">E19+E15</f>
        <v>667</v>
      </c>
      <c r="F20" s="56">
        <f t="shared" si="20"/>
        <v>725</v>
      </c>
      <c r="G20" s="56">
        <f t="shared" si="20"/>
        <v>786</v>
      </c>
      <c r="H20" s="56">
        <f t="shared" si="20"/>
        <v>842</v>
      </c>
      <c r="I20" s="27">
        <f t="shared" ref="I20:AB20" si="21">I15+I19</f>
        <v>912.7906979</v>
      </c>
      <c r="J20" s="27">
        <f t="shared" si="21"/>
        <v>991.3309307</v>
      </c>
      <c r="K20" s="27">
        <f t="shared" si="21"/>
        <v>1078.362129</v>
      </c>
      <c r="L20" s="27">
        <f t="shared" si="21"/>
        <v>1174.701541</v>
      </c>
      <c r="M20" s="27">
        <f t="shared" si="21"/>
        <v>1281.249735</v>
      </c>
      <c r="N20" s="27">
        <f t="shared" si="21"/>
        <v>1398.998846</v>
      </c>
      <c r="O20" s="27">
        <f t="shared" si="21"/>
        <v>1529.041661</v>
      </c>
      <c r="P20" s="27">
        <f t="shared" si="21"/>
        <v>1672.581612</v>
      </c>
      <c r="Q20" s="27">
        <f t="shared" si="21"/>
        <v>1830.943768</v>
      </c>
      <c r="R20" s="27">
        <f t="shared" si="21"/>
        <v>2005.58694</v>
      </c>
      <c r="S20" s="27">
        <f t="shared" si="21"/>
        <v>2198.11699</v>
      </c>
      <c r="T20" s="27">
        <f t="shared" si="21"/>
        <v>2410.301476</v>
      </c>
      <c r="U20" s="27">
        <f t="shared" si="21"/>
        <v>2644.085772</v>
      </c>
      <c r="V20" s="27">
        <f t="shared" si="21"/>
        <v>2901.610791</v>
      </c>
      <c r="W20" s="27">
        <f t="shared" si="21"/>
        <v>3185.232489</v>
      </c>
      <c r="X20" s="27">
        <f t="shared" si="21"/>
        <v>3497.543325</v>
      </c>
      <c r="Y20" s="27">
        <f t="shared" si="21"/>
        <v>3841.395866</v>
      </c>
      <c r="Z20" s="27">
        <f t="shared" si="21"/>
        <v>4219.928751</v>
      </c>
      <c r="AA20" s="27">
        <f t="shared" si="21"/>
        <v>4636.59526</v>
      </c>
      <c r="AB20" s="27">
        <f t="shared" si="21"/>
        <v>5095.194737</v>
      </c>
    </row>
    <row r="21">
      <c r="A21" s="58"/>
      <c r="B21" s="59"/>
      <c r="C21" s="60"/>
      <c r="D21" s="60"/>
      <c r="E21" s="61"/>
      <c r="F21" s="61"/>
      <c r="G21" s="61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>
      <c r="A22" s="18"/>
      <c r="B22" s="19" t="s">
        <v>35</v>
      </c>
      <c r="C22" s="20"/>
      <c r="D22" s="20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>
      <c r="A23" s="53"/>
      <c r="B23" s="24" t="s">
        <v>36</v>
      </c>
      <c r="C23" s="63">
        <f>AVERAGE(E23:H23)</f>
        <v>40</v>
      </c>
      <c r="D23" s="64">
        <v>39.0</v>
      </c>
      <c r="E23" s="65">
        <f t="shared" ref="E23:H23" si="22">E29/E16</f>
        <v>45</v>
      </c>
      <c r="F23" s="65">
        <f t="shared" si="22"/>
        <v>41</v>
      </c>
      <c r="G23" s="65">
        <f t="shared" si="22"/>
        <v>34</v>
      </c>
      <c r="H23" s="65">
        <f t="shared" si="22"/>
        <v>40</v>
      </c>
      <c r="I23" s="66">
        <f t="shared" ref="I23:AB23" si="23">$D$23</f>
        <v>39</v>
      </c>
      <c r="J23" s="66">
        <f t="shared" si="23"/>
        <v>39</v>
      </c>
      <c r="K23" s="66">
        <f t="shared" si="23"/>
        <v>39</v>
      </c>
      <c r="L23" s="66">
        <f t="shared" si="23"/>
        <v>39</v>
      </c>
      <c r="M23" s="66">
        <f t="shared" si="23"/>
        <v>39</v>
      </c>
      <c r="N23" s="66">
        <f t="shared" si="23"/>
        <v>39</v>
      </c>
      <c r="O23" s="66">
        <f t="shared" si="23"/>
        <v>39</v>
      </c>
      <c r="P23" s="66">
        <f t="shared" si="23"/>
        <v>39</v>
      </c>
      <c r="Q23" s="66">
        <f t="shared" si="23"/>
        <v>39</v>
      </c>
      <c r="R23" s="66">
        <f t="shared" si="23"/>
        <v>39</v>
      </c>
      <c r="S23" s="66">
        <f t="shared" si="23"/>
        <v>39</v>
      </c>
      <c r="T23" s="66">
        <f t="shared" si="23"/>
        <v>39</v>
      </c>
      <c r="U23" s="66">
        <f t="shared" si="23"/>
        <v>39</v>
      </c>
      <c r="V23" s="66">
        <f t="shared" si="23"/>
        <v>39</v>
      </c>
      <c r="W23" s="66">
        <f t="shared" si="23"/>
        <v>39</v>
      </c>
      <c r="X23" s="66">
        <f t="shared" si="23"/>
        <v>39</v>
      </c>
      <c r="Y23" s="66">
        <f t="shared" si="23"/>
        <v>39</v>
      </c>
      <c r="Z23" s="66">
        <f t="shared" si="23"/>
        <v>39</v>
      </c>
      <c r="AA23" s="66">
        <f t="shared" si="23"/>
        <v>39</v>
      </c>
      <c r="AB23" s="66">
        <f t="shared" si="23"/>
        <v>39</v>
      </c>
    </row>
    <row r="24">
      <c r="A24" s="53"/>
      <c r="B24" s="24" t="s">
        <v>37</v>
      </c>
      <c r="C24" s="54"/>
      <c r="D24" s="55"/>
      <c r="E24" s="67">
        <f t="shared" ref="E24:AB24" si="24">E23/E31</f>
        <v>899.8787062</v>
      </c>
      <c r="F24" s="67">
        <f t="shared" si="24"/>
        <v>836.7703226</v>
      </c>
      <c r="G24" s="67">
        <f t="shared" si="24"/>
        <v>680.1004728</v>
      </c>
      <c r="H24" s="67">
        <f t="shared" si="24"/>
        <v>799.9546485</v>
      </c>
      <c r="I24" s="68">
        <f t="shared" si="24"/>
        <v>780</v>
      </c>
      <c r="J24" s="68">
        <f t="shared" si="24"/>
        <v>780</v>
      </c>
      <c r="K24" s="68">
        <f t="shared" si="24"/>
        <v>780</v>
      </c>
      <c r="L24" s="68">
        <f t="shared" si="24"/>
        <v>780</v>
      </c>
      <c r="M24" s="68">
        <f t="shared" si="24"/>
        <v>780</v>
      </c>
      <c r="N24" s="68">
        <f t="shared" si="24"/>
        <v>780</v>
      </c>
      <c r="O24" s="68">
        <f t="shared" si="24"/>
        <v>780</v>
      </c>
      <c r="P24" s="68">
        <f t="shared" si="24"/>
        <v>780</v>
      </c>
      <c r="Q24" s="68">
        <f t="shared" si="24"/>
        <v>780</v>
      </c>
      <c r="R24" s="68">
        <f t="shared" si="24"/>
        <v>780</v>
      </c>
      <c r="S24" s="68">
        <f t="shared" si="24"/>
        <v>780</v>
      </c>
      <c r="T24" s="68">
        <f t="shared" si="24"/>
        <v>780</v>
      </c>
      <c r="U24" s="68">
        <f t="shared" si="24"/>
        <v>780</v>
      </c>
      <c r="V24" s="68">
        <f t="shared" si="24"/>
        <v>780</v>
      </c>
      <c r="W24" s="68">
        <f t="shared" si="24"/>
        <v>780</v>
      </c>
      <c r="X24" s="68">
        <f t="shared" si="24"/>
        <v>780</v>
      </c>
      <c r="Y24" s="68">
        <f t="shared" si="24"/>
        <v>780</v>
      </c>
      <c r="Z24" s="68">
        <f t="shared" si="24"/>
        <v>780</v>
      </c>
      <c r="AA24" s="68">
        <f t="shared" si="24"/>
        <v>780</v>
      </c>
      <c r="AB24" s="68">
        <f t="shared" si="24"/>
        <v>780</v>
      </c>
    </row>
    <row r="25">
      <c r="A25" s="53"/>
      <c r="B25" s="24" t="s">
        <v>38</v>
      </c>
      <c r="C25" s="54"/>
      <c r="D25" s="55"/>
      <c r="E25" s="67">
        <f>(Gastos!E17+Gastos!E40)/E16</f>
        <v>167.8331169</v>
      </c>
      <c r="F25" s="67">
        <f>(Gastos!F17+Gastos!F40)/F16</f>
        <v>170.6999479</v>
      </c>
      <c r="G25" s="67">
        <f>(Gastos!G17+Gastos!G40)/G16</f>
        <v>180.3415751</v>
      </c>
      <c r="H25" s="67">
        <f>(Gastos!H17+Gastos!H40)/H16</f>
        <v>196.7747796</v>
      </c>
      <c r="I25" s="68">
        <f>(Gastos!I17+Gastos!I40)/I16</f>
        <v>189.1935596</v>
      </c>
      <c r="J25" s="68">
        <f>(Gastos!J17+Gastos!J40)/J16</f>
        <v>177.4507288</v>
      </c>
      <c r="K25" s="68">
        <f>(Gastos!K17+Gastos!K40)/K16</f>
        <v>166.7754281</v>
      </c>
      <c r="L25" s="68">
        <f>(Gastos!L17+Gastos!L40)/L16</f>
        <v>157.0706093</v>
      </c>
      <c r="M25" s="68">
        <f>(Gastos!M17+Gastos!M40)/M16</f>
        <v>148.2480467</v>
      </c>
      <c r="N25" s="68">
        <f>(Gastos!N17+Gastos!N40)/N16</f>
        <v>140.2275353</v>
      </c>
      <c r="O25" s="68">
        <f>(Gastos!O17+Gastos!O40)/O16</f>
        <v>132.9361612</v>
      </c>
      <c r="P25" s="68">
        <f>(Gastos!P17+Gastos!P40)/P16</f>
        <v>126.3076394</v>
      </c>
      <c r="Q25" s="68">
        <f>(Gastos!Q17+Gastos!Q40)/Q16</f>
        <v>120.2817104</v>
      </c>
      <c r="R25" s="68">
        <f>(Gastos!R17+Gastos!R40)/R16</f>
        <v>114.8035932</v>
      </c>
      <c r="S25" s="68">
        <f>(Gastos!S17+Gastos!S40)/S16</f>
        <v>109.8234866</v>
      </c>
      <c r="T25" s="68">
        <f>(Gastos!T17+Gastos!T40)/T16</f>
        <v>105.296117</v>
      </c>
      <c r="U25" s="68">
        <f>(Gastos!U17+Gastos!U40)/U16</f>
        <v>101.1803265</v>
      </c>
      <c r="V25" s="68">
        <f>(Gastos!V17+Gastos!V40)/V16</f>
        <v>97.4386987</v>
      </c>
      <c r="W25" s="68">
        <f>(Gastos!W17+Gastos!W40)/W16</f>
        <v>94.0372189</v>
      </c>
      <c r="X25" s="68">
        <f>(Gastos!X17+Gastos!X40)/X16</f>
        <v>90.94496454</v>
      </c>
      <c r="Y25" s="68">
        <f>(Gastos!Y17+Gastos!Y40)/Y16</f>
        <v>88.13382421</v>
      </c>
      <c r="Z25" s="68">
        <f>(Gastos!Z17+Gastos!Z40)/Z16</f>
        <v>75.75260995</v>
      </c>
      <c r="AA25" s="68">
        <f>(Gastos!AA17+Gastos!AA40)/AA16</f>
        <v>73.42935348</v>
      </c>
      <c r="AB25" s="68">
        <f>(Gastos!AB17+Gastos!AB40)/AB16</f>
        <v>71.31730214</v>
      </c>
    </row>
    <row r="26">
      <c r="A26" s="58"/>
      <c r="B26" s="59"/>
      <c r="C26" s="60"/>
      <c r="D26" s="60"/>
      <c r="E26" s="61"/>
      <c r="F26" s="56"/>
      <c r="G26" s="61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</row>
    <row r="27">
      <c r="A27" s="18"/>
      <c r="B27" s="19" t="s">
        <v>39</v>
      </c>
      <c r="C27" s="20" t="s">
        <v>18</v>
      </c>
      <c r="D27" s="20" t="s">
        <v>19</v>
      </c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>
      <c r="A28" s="53"/>
      <c r="B28" s="24" t="s">
        <v>40</v>
      </c>
      <c r="C28" s="68"/>
      <c r="D28" s="69"/>
      <c r="E28" s="69">
        <v>29676.0</v>
      </c>
      <c r="F28" s="69">
        <v>31634.0</v>
      </c>
      <c r="G28" s="69">
        <v>33845.0</v>
      </c>
      <c r="H28" s="69">
        <v>35278.0</v>
      </c>
      <c r="I28" s="70">
        <f t="shared" ref="I28:AB28" si="25">H34</f>
        <v>37314</v>
      </c>
      <c r="J28" s="71">
        <f t="shared" si="25"/>
        <v>39851.03722</v>
      </c>
      <c r="K28" s="71">
        <f t="shared" si="25"/>
        <v>42701.4963</v>
      </c>
      <c r="L28" s="71">
        <f t="shared" si="25"/>
        <v>45893.73352</v>
      </c>
      <c r="M28" s="71">
        <f t="shared" si="25"/>
        <v>49459.09008</v>
      </c>
      <c r="N28" s="71">
        <f t="shared" si="25"/>
        <v>53432.18314</v>
      </c>
      <c r="O28" s="71">
        <f t="shared" si="25"/>
        <v>57851.2263</v>
      </c>
      <c r="P28" s="71">
        <f t="shared" si="25"/>
        <v>62758.38254</v>
      </c>
      <c r="Q28" s="71">
        <f t="shared" si="25"/>
        <v>68200.15271</v>
      </c>
      <c r="R28" s="71">
        <f t="shared" si="25"/>
        <v>74227.80331</v>
      </c>
      <c r="S28" s="71">
        <f t="shared" si="25"/>
        <v>80897.83721</v>
      </c>
      <c r="T28" s="71">
        <f t="shared" si="25"/>
        <v>88272.51181</v>
      </c>
      <c r="U28" s="71">
        <f t="shared" si="25"/>
        <v>96420.40933</v>
      </c>
      <c r="V28" s="71">
        <f t="shared" si="25"/>
        <v>105417.0643</v>
      </c>
      <c r="W28" s="71">
        <f t="shared" si="25"/>
        <v>115345.654</v>
      </c>
      <c r="X28" s="71">
        <f t="shared" si="25"/>
        <v>126297.7586</v>
      </c>
      <c r="Y28" s="71">
        <f t="shared" si="25"/>
        <v>138374.1967</v>
      </c>
      <c r="Z28" s="71">
        <f t="shared" si="25"/>
        <v>151685.9454</v>
      </c>
      <c r="AA28" s="71">
        <f t="shared" si="25"/>
        <v>166355.1526</v>
      </c>
      <c r="AB28" s="71">
        <f t="shared" si="25"/>
        <v>182516.2498</v>
      </c>
    </row>
    <row r="29">
      <c r="A29" s="53"/>
      <c r="B29" s="24" t="s">
        <v>41</v>
      </c>
      <c r="C29" s="72"/>
      <c r="D29" s="73"/>
      <c r="E29" s="74">
        <v>3465.0</v>
      </c>
      <c r="F29" s="74">
        <v>3731.0</v>
      </c>
      <c r="G29" s="74">
        <v>3298.0</v>
      </c>
      <c r="H29" s="74">
        <v>3800.0</v>
      </c>
      <c r="I29" s="68">
        <f t="shared" ref="I29:AB29" si="26">I16*I23</f>
        <v>4402.737219</v>
      </c>
      <c r="J29" s="68">
        <f t="shared" si="26"/>
        <v>4843.010941</v>
      </c>
      <c r="K29" s="68">
        <f t="shared" si="26"/>
        <v>5327.312035</v>
      </c>
      <c r="L29" s="68">
        <f t="shared" si="26"/>
        <v>5860.043238</v>
      </c>
      <c r="M29" s="68">
        <f t="shared" si="26"/>
        <v>6446.047562</v>
      </c>
      <c r="N29" s="68">
        <f t="shared" si="26"/>
        <v>7090.652318</v>
      </c>
      <c r="O29" s="68">
        <f t="shared" si="26"/>
        <v>7799.71755</v>
      </c>
      <c r="P29" s="68">
        <f t="shared" si="26"/>
        <v>8579.689305</v>
      </c>
      <c r="Q29" s="68">
        <f t="shared" si="26"/>
        <v>9437.658236</v>
      </c>
      <c r="R29" s="68">
        <f t="shared" si="26"/>
        <v>10381.42406</v>
      </c>
      <c r="S29" s="68">
        <f t="shared" si="26"/>
        <v>11419.56647</v>
      </c>
      <c r="T29" s="68">
        <f t="shared" si="26"/>
        <v>12561.52311</v>
      </c>
      <c r="U29" s="68">
        <f t="shared" si="26"/>
        <v>13817.67542</v>
      </c>
      <c r="V29" s="68">
        <f t="shared" si="26"/>
        <v>15199.44297</v>
      </c>
      <c r="W29" s="68">
        <f t="shared" si="26"/>
        <v>16719.38726</v>
      </c>
      <c r="X29" s="68">
        <f t="shared" si="26"/>
        <v>18391.32599</v>
      </c>
      <c r="Y29" s="68">
        <f t="shared" si="26"/>
        <v>20230.45859</v>
      </c>
      <c r="Z29" s="68">
        <f t="shared" si="26"/>
        <v>22253.50445</v>
      </c>
      <c r="AA29" s="68">
        <f t="shared" si="26"/>
        <v>24478.85489</v>
      </c>
      <c r="AB29" s="68">
        <f t="shared" si="26"/>
        <v>26926.74038</v>
      </c>
    </row>
    <row r="30">
      <c r="A30" s="53"/>
      <c r="B30" s="24" t="s">
        <v>42</v>
      </c>
      <c r="C30" s="72"/>
      <c r="D30" s="73"/>
      <c r="E30" s="74">
        <v>1484.0</v>
      </c>
      <c r="F30" s="74">
        <v>1550.0</v>
      </c>
      <c r="G30" s="74">
        <v>1692.0</v>
      </c>
      <c r="H30" s="74">
        <v>1764.0</v>
      </c>
      <c r="I30" s="68">
        <f t="shared" ref="I30:AB30" si="27">I28*I31</f>
        <v>1865.7</v>
      </c>
      <c r="J30" s="68">
        <f t="shared" si="27"/>
        <v>1992.551861</v>
      </c>
      <c r="K30" s="68">
        <f t="shared" si="27"/>
        <v>2135.074815</v>
      </c>
      <c r="L30" s="68">
        <f t="shared" si="27"/>
        <v>2294.686676</v>
      </c>
      <c r="M30" s="68">
        <f t="shared" si="27"/>
        <v>2472.954504</v>
      </c>
      <c r="N30" s="68">
        <f t="shared" si="27"/>
        <v>2671.609157</v>
      </c>
      <c r="O30" s="68">
        <f t="shared" si="27"/>
        <v>2892.561315</v>
      </c>
      <c r="P30" s="68">
        <f t="shared" si="27"/>
        <v>3137.919127</v>
      </c>
      <c r="Q30" s="68">
        <f t="shared" si="27"/>
        <v>3410.007636</v>
      </c>
      <c r="R30" s="68">
        <f t="shared" si="27"/>
        <v>3711.390166</v>
      </c>
      <c r="S30" s="68">
        <f t="shared" si="27"/>
        <v>4044.89186</v>
      </c>
      <c r="T30" s="68">
        <f t="shared" si="27"/>
        <v>4413.625591</v>
      </c>
      <c r="U30" s="68">
        <f t="shared" si="27"/>
        <v>4821.020467</v>
      </c>
      <c r="V30" s="68">
        <f t="shared" si="27"/>
        <v>5270.853215</v>
      </c>
      <c r="W30" s="68">
        <f t="shared" si="27"/>
        <v>5767.282702</v>
      </c>
      <c r="X30" s="68">
        <f t="shared" si="27"/>
        <v>6314.88793</v>
      </c>
      <c r="Y30" s="68">
        <f t="shared" si="27"/>
        <v>6918.709833</v>
      </c>
      <c r="Z30" s="68">
        <f t="shared" si="27"/>
        <v>7584.297271</v>
      </c>
      <c r="AA30" s="68">
        <f t="shared" si="27"/>
        <v>8317.757629</v>
      </c>
      <c r="AB30" s="68">
        <f t="shared" si="27"/>
        <v>9125.812492</v>
      </c>
    </row>
    <row r="31">
      <c r="A31" s="53"/>
      <c r="B31" s="24" t="s">
        <v>43</v>
      </c>
      <c r="C31" s="34">
        <f>AVERAGE(E31:H31)</f>
        <v>0.04975002528</v>
      </c>
      <c r="D31" s="35">
        <v>0.05</v>
      </c>
      <c r="E31" s="36">
        <f t="shared" ref="E31:H31" si="28">E30/E28</f>
        <v>0.05000673945</v>
      </c>
      <c r="F31" s="36">
        <f t="shared" si="28"/>
        <v>0.04899791364</v>
      </c>
      <c r="G31" s="36">
        <f t="shared" si="28"/>
        <v>0.04999261338</v>
      </c>
      <c r="H31" s="36">
        <f t="shared" si="28"/>
        <v>0.05000283463</v>
      </c>
      <c r="I31" s="57">
        <f t="shared" ref="I31:AB31" si="29">$D$31</f>
        <v>0.05</v>
      </c>
      <c r="J31" s="57">
        <f t="shared" si="29"/>
        <v>0.05</v>
      </c>
      <c r="K31" s="57">
        <f t="shared" si="29"/>
        <v>0.05</v>
      </c>
      <c r="L31" s="57">
        <f t="shared" si="29"/>
        <v>0.05</v>
      </c>
      <c r="M31" s="57">
        <f t="shared" si="29"/>
        <v>0.05</v>
      </c>
      <c r="N31" s="57">
        <f t="shared" si="29"/>
        <v>0.05</v>
      </c>
      <c r="O31" s="57">
        <f t="shared" si="29"/>
        <v>0.05</v>
      </c>
      <c r="P31" s="57">
        <f t="shared" si="29"/>
        <v>0.05</v>
      </c>
      <c r="Q31" s="57">
        <f t="shared" si="29"/>
        <v>0.05</v>
      </c>
      <c r="R31" s="57">
        <f t="shared" si="29"/>
        <v>0.05</v>
      </c>
      <c r="S31" s="57">
        <f t="shared" si="29"/>
        <v>0.05</v>
      </c>
      <c r="T31" s="57">
        <f t="shared" si="29"/>
        <v>0.05</v>
      </c>
      <c r="U31" s="57">
        <f t="shared" si="29"/>
        <v>0.05</v>
      </c>
      <c r="V31" s="57">
        <f t="shared" si="29"/>
        <v>0.05</v>
      </c>
      <c r="W31" s="57">
        <f t="shared" si="29"/>
        <v>0.05</v>
      </c>
      <c r="X31" s="57">
        <f t="shared" si="29"/>
        <v>0.05</v>
      </c>
      <c r="Y31" s="57">
        <f t="shared" si="29"/>
        <v>0.05</v>
      </c>
      <c r="Z31" s="57">
        <f t="shared" si="29"/>
        <v>0.05</v>
      </c>
      <c r="AA31" s="57">
        <f t="shared" si="29"/>
        <v>0.05</v>
      </c>
      <c r="AB31" s="57">
        <f t="shared" si="29"/>
        <v>0.05</v>
      </c>
    </row>
    <row r="32">
      <c r="A32" s="53"/>
      <c r="B32" s="24" t="s">
        <v>44</v>
      </c>
      <c r="C32" s="68"/>
      <c r="D32" s="68"/>
      <c r="E32" s="65">
        <f t="shared" ref="E32:AB32" si="30">E29-E30</f>
        <v>1981</v>
      </c>
      <c r="F32" s="65">
        <f t="shared" si="30"/>
        <v>2181</v>
      </c>
      <c r="G32" s="65">
        <f t="shared" si="30"/>
        <v>1606</v>
      </c>
      <c r="H32" s="65">
        <f t="shared" si="30"/>
        <v>2036</v>
      </c>
      <c r="I32" s="68">
        <f t="shared" si="30"/>
        <v>2537.037219</v>
      </c>
      <c r="J32" s="68">
        <f t="shared" si="30"/>
        <v>2850.45908</v>
      </c>
      <c r="K32" s="68">
        <f t="shared" si="30"/>
        <v>3192.23722</v>
      </c>
      <c r="L32" s="68">
        <f t="shared" si="30"/>
        <v>3565.356562</v>
      </c>
      <c r="M32" s="68">
        <f t="shared" si="30"/>
        <v>3973.093058</v>
      </c>
      <c r="N32" s="68">
        <f t="shared" si="30"/>
        <v>4419.043161</v>
      </c>
      <c r="O32" s="68">
        <f t="shared" si="30"/>
        <v>4907.156235</v>
      </c>
      <c r="P32" s="68">
        <f t="shared" si="30"/>
        <v>5441.770178</v>
      </c>
      <c r="Q32" s="68">
        <f t="shared" si="30"/>
        <v>6027.6506</v>
      </c>
      <c r="R32" s="68">
        <f t="shared" si="30"/>
        <v>6670.033894</v>
      </c>
      <c r="S32" s="68">
        <f t="shared" si="30"/>
        <v>7374.674605</v>
      </c>
      <c r="T32" s="68">
        <f t="shared" si="30"/>
        <v>8147.897521</v>
      </c>
      <c r="U32" s="68">
        <f t="shared" si="30"/>
        <v>8996.654956</v>
      </c>
      <c r="V32" s="68">
        <f t="shared" si="30"/>
        <v>9928.589751</v>
      </c>
      <c r="W32" s="68">
        <f t="shared" si="30"/>
        <v>10952.10456</v>
      </c>
      <c r="X32" s="68">
        <f t="shared" si="30"/>
        <v>12076.43806</v>
      </c>
      <c r="Y32" s="68">
        <f t="shared" si="30"/>
        <v>13311.74875</v>
      </c>
      <c r="Z32" s="68">
        <f t="shared" si="30"/>
        <v>14669.20717</v>
      </c>
      <c r="AA32" s="68">
        <f t="shared" si="30"/>
        <v>16161.09726</v>
      </c>
      <c r="AB32" s="68">
        <f t="shared" si="30"/>
        <v>17800.92789</v>
      </c>
    </row>
    <row r="33">
      <c r="A33" s="53"/>
      <c r="B33" s="24" t="s">
        <v>45</v>
      </c>
      <c r="C33" s="39"/>
      <c r="D33" s="39"/>
      <c r="E33" s="42">
        <f t="shared" ref="E33:AB33" si="31">E32/E28</f>
        <v>0.06675427955</v>
      </c>
      <c r="F33" s="42">
        <f t="shared" si="31"/>
        <v>0.06894480622</v>
      </c>
      <c r="G33" s="42">
        <f t="shared" si="31"/>
        <v>0.04745161767</v>
      </c>
      <c r="H33" s="42">
        <f t="shared" si="31"/>
        <v>0.05771302228</v>
      </c>
      <c r="I33" s="43">
        <f t="shared" si="31"/>
        <v>0.06799156399</v>
      </c>
      <c r="J33" s="43">
        <f t="shared" si="31"/>
        <v>0.07152785169</v>
      </c>
      <c r="K33" s="43">
        <f t="shared" si="31"/>
        <v>0.07475703422</v>
      </c>
      <c r="L33" s="43">
        <f t="shared" si="31"/>
        <v>0.07768721978</v>
      </c>
      <c r="M33" s="43">
        <f t="shared" si="31"/>
        <v>0.08033089674</v>
      </c>
      <c r="N33" s="43">
        <f t="shared" si="31"/>
        <v>0.0827037733</v>
      </c>
      <c r="O33" s="43">
        <f t="shared" si="31"/>
        <v>0.08482372024</v>
      </c>
      <c r="P33" s="43">
        <f t="shared" si="31"/>
        <v>0.08670985386</v>
      </c>
      <c r="Q33" s="43">
        <f t="shared" si="31"/>
        <v>0.0883817757</v>
      </c>
      <c r="R33" s="43">
        <f t="shared" si="31"/>
        <v>0.08985896922</v>
      </c>
      <c r="S33" s="43">
        <f t="shared" si="31"/>
        <v>0.09116034321</v>
      </c>
      <c r="T33" s="43">
        <f t="shared" si="31"/>
        <v>0.09230390474</v>
      </c>
      <c r="U33" s="43">
        <f t="shared" si="31"/>
        <v>0.09330654182</v>
      </c>
      <c r="V33" s="43">
        <f t="shared" si="31"/>
        <v>0.09418389535</v>
      </c>
      <c r="W33" s="43">
        <f t="shared" si="31"/>
        <v>0.09495030091</v>
      </c>
      <c r="X33" s="43">
        <f t="shared" si="31"/>
        <v>0.09561878367</v>
      </c>
      <c r="Y33" s="43">
        <f t="shared" si="31"/>
        <v>0.0962010915</v>
      </c>
      <c r="Z33" s="43">
        <f t="shared" si="31"/>
        <v>0.09670775453</v>
      </c>
      <c r="AA33" s="43">
        <f t="shared" si="31"/>
        <v>0.09714816168</v>
      </c>
      <c r="AB33" s="43">
        <f t="shared" si="31"/>
        <v>0.09753064673</v>
      </c>
    </row>
    <row r="34">
      <c r="A34" s="53"/>
      <c r="B34" s="24" t="s">
        <v>46</v>
      </c>
      <c r="C34" s="68"/>
      <c r="D34" s="39"/>
      <c r="E34" s="65">
        <f t="shared" ref="E34:AB34" si="32">E28+E32</f>
        <v>31657</v>
      </c>
      <c r="F34" s="65">
        <f t="shared" si="32"/>
        <v>33815</v>
      </c>
      <c r="G34" s="65">
        <f t="shared" si="32"/>
        <v>35451</v>
      </c>
      <c r="H34" s="65">
        <f t="shared" si="32"/>
        <v>37314</v>
      </c>
      <c r="I34" s="68">
        <f t="shared" si="32"/>
        <v>39851.03722</v>
      </c>
      <c r="J34" s="68">
        <f t="shared" si="32"/>
        <v>42701.4963</v>
      </c>
      <c r="K34" s="68">
        <f t="shared" si="32"/>
        <v>45893.73352</v>
      </c>
      <c r="L34" s="68">
        <f t="shared" si="32"/>
        <v>49459.09008</v>
      </c>
      <c r="M34" s="68">
        <f t="shared" si="32"/>
        <v>53432.18314</v>
      </c>
      <c r="N34" s="68">
        <f t="shared" si="32"/>
        <v>57851.2263</v>
      </c>
      <c r="O34" s="68">
        <f t="shared" si="32"/>
        <v>62758.38254</v>
      </c>
      <c r="P34" s="68">
        <f t="shared" si="32"/>
        <v>68200.15271</v>
      </c>
      <c r="Q34" s="68">
        <f t="shared" si="32"/>
        <v>74227.80331</v>
      </c>
      <c r="R34" s="68">
        <f t="shared" si="32"/>
        <v>80897.83721</v>
      </c>
      <c r="S34" s="68">
        <f t="shared" si="32"/>
        <v>88272.51181</v>
      </c>
      <c r="T34" s="68">
        <f t="shared" si="32"/>
        <v>96420.40933</v>
      </c>
      <c r="U34" s="68">
        <f t="shared" si="32"/>
        <v>105417.0643</v>
      </c>
      <c r="V34" s="68">
        <f t="shared" si="32"/>
        <v>115345.654</v>
      </c>
      <c r="W34" s="68">
        <f t="shared" si="32"/>
        <v>126297.7586</v>
      </c>
      <c r="X34" s="68">
        <f t="shared" si="32"/>
        <v>138374.1967</v>
      </c>
      <c r="Y34" s="68">
        <f t="shared" si="32"/>
        <v>151685.9454</v>
      </c>
      <c r="Z34" s="68">
        <f t="shared" si="32"/>
        <v>166355.1526</v>
      </c>
      <c r="AA34" s="68">
        <f t="shared" si="32"/>
        <v>182516.2498</v>
      </c>
      <c r="AB34" s="68">
        <f t="shared" si="32"/>
        <v>200317.1777</v>
      </c>
    </row>
    <row r="35">
      <c r="A35" s="53"/>
      <c r="B35" s="24"/>
      <c r="C35" s="68"/>
      <c r="D35" s="39"/>
      <c r="E35" s="65"/>
      <c r="F35" s="65"/>
      <c r="G35" s="65"/>
      <c r="H35" s="65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</row>
    <row r="36">
      <c r="A36" s="75"/>
      <c r="B36" s="75" t="s">
        <v>47</v>
      </c>
      <c r="C36" s="76" t="s">
        <v>18</v>
      </c>
      <c r="D36" s="77" t="s">
        <v>19</v>
      </c>
      <c r="E36" s="78"/>
      <c r="F36" s="78"/>
      <c r="G36" s="78"/>
      <c r="H36" s="78"/>
      <c r="I36" s="79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</row>
    <row r="37">
      <c r="A37" s="53"/>
      <c r="B37" s="24" t="s">
        <v>48</v>
      </c>
      <c r="C37" s="81"/>
      <c r="D37" s="81"/>
      <c r="E37" s="82">
        <f t="shared" ref="E37:AB37" si="33">E38+E39</f>
        <v>31657</v>
      </c>
      <c r="F37" s="82">
        <f t="shared" si="33"/>
        <v>33815</v>
      </c>
      <c r="G37" s="82">
        <f t="shared" si="33"/>
        <v>39708</v>
      </c>
      <c r="H37" s="82">
        <f t="shared" si="33"/>
        <v>40604</v>
      </c>
      <c r="I37" s="81">
        <f t="shared" si="33"/>
        <v>40617.58466</v>
      </c>
      <c r="J37" s="81">
        <f t="shared" si="33"/>
        <v>43556.09849</v>
      </c>
      <c r="K37" s="81">
        <f t="shared" si="33"/>
        <v>46845.19593</v>
      </c>
      <c r="L37" s="81">
        <f t="shared" si="33"/>
        <v>50517.09873</v>
      </c>
      <c r="M37" s="81">
        <f t="shared" si="33"/>
        <v>54607.39265</v>
      </c>
      <c r="N37" s="81">
        <f t="shared" si="33"/>
        <v>59155.35676</v>
      </c>
      <c r="O37" s="81">
        <f t="shared" si="33"/>
        <v>64204.32605</v>
      </c>
      <c r="P37" s="81">
        <f t="shared" si="33"/>
        <v>69802.09058</v>
      </c>
      <c r="Q37" s="81">
        <f t="shared" si="33"/>
        <v>76001.33496</v>
      </c>
      <c r="R37" s="81">
        <f t="shared" si="33"/>
        <v>82860.12202</v>
      </c>
      <c r="S37" s="81">
        <f t="shared" si="33"/>
        <v>90442.42511</v>
      </c>
      <c r="T37" s="81">
        <f t="shared" si="33"/>
        <v>98818.71396</v>
      </c>
      <c r="U37" s="81">
        <f t="shared" si="33"/>
        <v>108066.5994</v>
      </c>
      <c r="V37" s="81">
        <f t="shared" si="33"/>
        <v>118271.5426</v>
      </c>
      <c r="W37" s="81">
        <f t="shared" si="33"/>
        <v>129527.6361</v>
      </c>
      <c r="X37" s="81">
        <f t="shared" si="33"/>
        <v>141938.4619</v>
      </c>
      <c r="Y37" s="81">
        <f t="shared" si="33"/>
        <v>155618.0371</v>
      </c>
      <c r="Z37" s="81">
        <f t="shared" si="33"/>
        <v>170691.8535</v>
      </c>
      <c r="AA37" s="81">
        <f t="shared" si="33"/>
        <v>187298.0208</v>
      </c>
      <c r="AB37" s="81">
        <f t="shared" si="33"/>
        <v>205588.5258</v>
      </c>
    </row>
    <row r="38">
      <c r="A38" s="53"/>
      <c r="B38" s="24" t="s">
        <v>49</v>
      </c>
      <c r="C38" s="81"/>
      <c r="D38" s="81"/>
      <c r="E38" s="83">
        <v>31657.0</v>
      </c>
      <c r="F38" s="83">
        <v>33815.0</v>
      </c>
      <c r="G38" s="83">
        <v>35210.0</v>
      </c>
      <c r="H38" s="83">
        <v>37200.0</v>
      </c>
      <c r="I38" s="81">
        <f t="shared" ref="I38:AB38" si="34">H38+I32</f>
        <v>39737.03722</v>
      </c>
      <c r="J38" s="81">
        <f t="shared" si="34"/>
        <v>42587.4963</v>
      </c>
      <c r="K38" s="81">
        <f t="shared" si="34"/>
        <v>45779.73352</v>
      </c>
      <c r="L38" s="81">
        <f t="shared" si="34"/>
        <v>49345.09008</v>
      </c>
      <c r="M38" s="81">
        <f t="shared" si="34"/>
        <v>53318.18314</v>
      </c>
      <c r="N38" s="81">
        <f t="shared" si="34"/>
        <v>57737.2263</v>
      </c>
      <c r="O38" s="81">
        <f t="shared" si="34"/>
        <v>62644.38254</v>
      </c>
      <c r="P38" s="81">
        <f t="shared" si="34"/>
        <v>68086.15271</v>
      </c>
      <c r="Q38" s="81">
        <f t="shared" si="34"/>
        <v>74113.80331</v>
      </c>
      <c r="R38" s="81">
        <f t="shared" si="34"/>
        <v>80783.83721</v>
      </c>
      <c r="S38" s="81">
        <f t="shared" si="34"/>
        <v>88158.51181</v>
      </c>
      <c r="T38" s="81">
        <f t="shared" si="34"/>
        <v>96306.40933</v>
      </c>
      <c r="U38" s="81">
        <f t="shared" si="34"/>
        <v>105303.0643</v>
      </c>
      <c r="V38" s="81">
        <f t="shared" si="34"/>
        <v>115231.654</v>
      </c>
      <c r="W38" s="81">
        <f t="shared" si="34"/>
        <v>126183.7586</v>
      </c>
      <c r="X38" s="81">
        <f t="shared" si="34"/>
        <v>138260.1967</v>
      </c>
      <c r="Y38" s="81">
        <f t="shared" si="34"/>
        <v>151571.9454</v>
      </c>
      <c r="Z38" s="81">
        <f t="shared" si="34"/>
        <v>166241.1526</v>
      </c>
      <c r="AA38" s="81">
        <f t="shared" si="34"/>
        <v>182402.2498</v>
      </c>
      <c r="AB38" s="81">
        <f t="shared" si="34"/>
        <v>200203.1777</v>
      </c>
    </row>
    <row r="39">
      <c r="A39" s="53"/>
      <c r="B39" s="24" t="s">
        <v>50</v>
      </c>
      <c r="C39" s="84"/>
      <c r="D39" s="35">
        <v>0.2</v>
      </c>
      <c r="E39" s="83">
        <v>0.0</v>
      </c>
      <c r="F39" s="83">
        <v>0.0</v>
      </c>
      <c r="G39" s="83">
        <v>4498.0</v>
      </c>
      <c r="H39" s="83">
        <v>3404.0</v>
      </c>
      <c r="I39" s="81">
        <f t="shared" ref="I39:AB39" si="35">I29*$D$39</f>
        <v>880.5474438</v>
      </c>
      <c r="J39" s="81">
        <f t="shared" si="35"/>
        <v>968.6021882</v>
      </c>
      <c r="K39" s="81">
        <f t="shared" si="35"/>
        <v>1065.462407</v>
      </c>
      <c r="L39" s="81">
        <f t="shared" si="35"/>
        <v>1172.008648</v>
      </c>
      <c r="M39" s="81">
        <f t="shared" si="35"/>
        <v>1289.209512</v>
      </c>
      <c r="N39" s="81">
        <f t="shared" si="35"/>
        <v>1418.130464</v>
      </c>
      <c r="O39" s="81">
        <f t="shared" si="35"/>
        <v>1559.94351</v>
      </c>
      <c r="P39" s="81">
        <f t="shared" si="35"/>
        <v>1715.937861</v>
      </c>
      <c r="Q39" s="81">
        <f t="shared" si="35"/>
        <v>1887.531647</v>
      </c>
      <c r="R39" s="81">
        <f t="shared" si="35"/>
        <v>2076.284812</v>
      </c>
      <c r="S39" s="81">
        <f t="shared" si="35"/>
        <v>2283.913293</v>
      </c>
      <c r="T39" s="81">
        <f t="shared" si="35"/>
        <v>2512.304622</v>
      </c>
      <c r="U39" s="81">
        <f t="shared" si="35"/>
        <v>2763.535085</v>
      </c>
      <c r="V39" s="81">
        <f t="shared" si="35"/>
        <v>3039.888593</v>
      </c>
      <c r="W39" s="81">
        <f t="shared" si="35"/>
        <v>3343.877452</v>
      </c>
      <c r="X39" s="81">
        <f t="shared" si="35"/>
        <v>3678.265198</v>
      </c>
      <c r="Y39" s="81">
        <f t="shared" si="35"/>
        <v>4046.091717</v>
      </c>
      <c r="Z39" s="81">
        <f t="shared" si="35"/>
        <v>4450.700889</v>
      </c>
      <c r="AA39" s="81">
        <f t="shared" si="35"/>
        <v>4895.770978</v>
      </c>
      <c r="AB39" s="81">
        <f t="shared" si="35"/>
        <v>5385.348076</v>
      </c>
    </row>
    <row r="40">
      <c r="E40" s="85"/>
      <c r="F40" s="85"/>
      <c r="G40" s="85"/>
      <c r="H40" s="85"/>
    </row>
    <row r="41">
      <c r="A41" s="86"/>
      <c r="B41" s="87" t="s">
        <v>51</v>
      </c>
      <c r="C41" s="88"/>
      <c r="D41" s="89" t="s">
        <v>52</v>
      </c>
      <c r="E41" s="90"/>
      <c r="F41" s="90"/>
      <c r="G41" s="90"/>
      <c r="H41" s="90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>
      <c r="A42" s="53"/>
      <c r="B42" s="24" t="s">
        <v>53</v>
      </c>
      <c r="C42" s="81"/>
      <c r="D42" s="81"/>
      <c r="E42" s="82">
        <f t="shared" ref="E42:AB42" si="36">E43+E44+E45</f>
        <v>34048.23</v>
      </c>
      <c r="F42" s="82">
        <f t="shared" si="36"/>
        <v>35810.42526</v>
      </c>
      <c r="G42" s="82">
        <f t="shared" si="36"/>
        <v>38097.54279</v>
      </c>
      <c r="H42" s="82">
        <f t="shared" si="36"/>
        <v>39389.01406</v>
      </c>
      <c r="I42" s="92">
        <f t="shared" si="36"/>
        <v>45112.54299</v>
      </c>
      <c r="J42" s="92">
        <f t="shared" si="36"/>
        <v>50078.09849</v>
      </c>
      <c r="K42" s="92">
        <f t="shared" si="36"/>
        <v>53246.41246</v>
      </c>
      <c r="L42" s="92">
        <f t="shared" si="36"/>
        <v>54200.66815</v>
      </c>
      <c r="M42" s="92">
        <f t="shared" si="36"/>
        <v>56205.999</v>
      </c>
      <c r="N42" s="92">
        <f t="shared" si="36"/>
        <v>57338.69651</v>
      </c>
      <c r="O42" s="92">
        <f t="shared" si="36"/>
        <v>58573.87486</v>
      </c>
      <c r="P42" s="92">
        <f t="shared" si="36"/>
        <v>59921.55297</v>
      </c>
      <c r="Q42" s="92">
        <f t="shared" si="36"/>
        <v>61392.74477</v>
      </c>
      <c r="R42" s="92">
        <f t="shared" si="36"/>
        <v>62999.55851</v>
      </c>
      <c r="S42" s="92">
        <f t="shared" si="36"/>
        <v>64755.30595</v>
      </c>
      <c r="T42" s="92">
        <f t="shared" si="36"/>
        <v>66674.62255</v>
      </c>
      <c r="U42" s="92">
        <f t="shared" si="36"/>
        <v>68773.59955</v>
      </c>
      <c r="V42" s="92">
        <f t="shared" si="36"/>
        <v>71069.92935</v>
      </c>
      <c r="W42" s="92">
        <f t="shared" si="36"/>
        <v>73583.06538</v>
      </c>
      <c r="X42" s="92">
        <f t="shared" si="36"/>
        <v>76334.39798</v>
      </c>
      <c r="Y42" s="92">
        <f t="shared" si="36"/>
        <v>79347.44777</v>
      </c>
      <c r="Z42" s="92">
        <f t="shared" si="36"/>
        <v>77041.54649</v>
      </c>
      <c r="AA42" s="92">
        <f t="shared" si="36"/>
        <v>80097.54583</v>
      </c>
      <c r="AB42" s="92">
        <f t="shared" si="36"/>
        <v>83444.7771</v>
      </c>
    </row>
    <row r="43">
      <c r="A43" s="93"/>
      <c r="B43" s="94" t="s">
        <v>54</v>
      </c>
      <c r="C43" s="95"/>
      <c r="D43" s="95"/>
      <c r="E43" s="96">
        <f>Gastos!E5</f>
        <v>9125.08</v>
      </c>
      <c r="F43" s="96">
        <f>Gastos!F5</f>
        <v>8276.73</v>
      </c>
      <c r="G43" s="96">
        <f>Gastos!G5</f>
        <v>8604.41</v>
      </c>
      <c r="H43" s="96">
        <f>Gastos!H5</f>
        <v>8695.41</v>
      </c>
      <c r="I43" s="97">
        <f>Gastos!I5</f>
        <v>11754.35</v>
      </c>
      <c r="J43" s="97">
        <f>Gastos!J5</f>
        <v>9042.3082</v>
      </c>
      <c r="K43" s="97">
        <f>Gastos!K5</f>
        <v>11465.26515</v>
      </c>
      <c r="L43" s="97">
        <f>Gastos!L5</f>
        <v>11599.6281</v>
      </c>
      <c r="M43" s="97">
        <f>Gastos!M5</f>
        <v>12703.07694</v>
      </c>
      <c r="N43" s="97">
        <f>Gastos!N5</f>
        <v>12843.70425</v>
      </c>
      <c r="O43" s="97">
        <f>Gastos!O5</f>
        <v>12987.60538</v>
      </c>
      <c r="P43" s="97">
        <f>Gastos!P5</f>
        <v>13134.87854</v>
      </c>
      <c r="Q43" s="97">
        <f>Gastos!Q5</f>
        <v>13285.6249</v>
      </c>
      <c r="R43" s="97">
        <f>Gastos!R5</f>
        <v>13439.94864</v>
      </c>
      <c r="S43" s="97">
        <f>Gastos!S5</f>
        <v>13597.9571</v>
      </c>
      <c r="T43" s="97">
        <f>Gastos!T5</f>
        <v>13759.76082</v>
      </c>
      <c r="U43" s="97">
        <f>Gastos!U5</f>
        <v>13925.47364</v>
      </c>
      <c r="V43" s="97">
        <f>Gastos!V5</f>
        <v>14095.21285</v>
      </c>
      <c r="W43" s="97">
        <f>Gastos!W5</f>
        <v>14269.09924</v>
      </c>
      <c r="X43" s="97">
        <f>Gastos!X5</f>
        <v>14447.25721</v>
      </c>
      <c r="Y43" s="97">
        <f>Gastos!Y5</f>
        <v>14629.81493</v>
      </c>
      <c r="Z43" s="97">
        <f>Gastos!Z5</f>
        <v>14816.90438</v>
      </c>
      <c r="AA43" s="97">
        <f>Gastos!AA5</f>
        <v>15008.66151</v>
      </c>
      <c r="AB43" s="97">
        <f>Gastos!AB5</f>
        <v>15205.22635</v>
      </c>
    </row>
    <row r="44">
      <c r="A44" s="53"/>
      <c r="B44" s="24" t="s">
        <v>55</v>
      </c>
      <c r="C44" s="84"/>
      <c r="D44" s="84"/>
      <c r="E44" s="96">
        <f>Gastos!E17</f>
        <v>2595.83</v>
      </c>
      <c r="F44" s="96">
        <f>Gastos!F17</f>
        <v>2593</v>
      </c>
      <c r="G44" s="96">
        <f>Gastos!G17</f>
        <v>2535</v>
      </c>
      <c r="H44" s="96">
        <f>Gastos!H17</f>
        <v>2627</v>
      </c>
      <c r="I44" s="97">
        <f>Gastos!I17</f>
        <v>5044</v>
      </c>
      <c r="J44" s="97">
        <f>Gastos!J17</f>
        <v>5444</v>
      </c>
      <c r="K44" s="97">
        <f>Gastos!K17</f>
        <v>5884</v>
      </c>
      <c r="L44" s="97">
        <f>Gastos!L17</f>
        <v>6368</v>
      </c>
      <c r="M44" s="97">
        <f>Gastos!M17</f>
        <v>6900.4</v>
      </c>
      <c r="N44" s="97">
        <f>Gastos!N17</f>
        <v>7486.04</v>
      </c>
      <c r="O44" s="97">
        <f>Gastos!O17</f>
        <v>8130.244</v>
      </c>
      <c r="P44" s="97">
        <f>Gastos!P17</f>
        <v>8838.8684</v>
      </c>
      <c r="Q44" s="97">
        <f>Gastos!Q17</f>
        <v>9618.35524</v>
      </c>
      <c r="R44" s="97">
        <f>Gastos!R17</f>
        <v>10475.79076</v>
      </c>
      <c r="S44" s="97">
        <f>Gastos!S17</f>
        <v>11418.96984</v>
      </c>
      <c r="T44" s="97">
        <f>Gastos!T17</f>
        <v>12456.46682</v>
      </c>
      <c r="U44" s="97">
        <f>Gastos!U17</f>
        <v>13597.71351</v>
      </c>
      <c r="V44" s="97">
        <f>Gastos!V17</f>
        <v>14853.08486</v>
      </c>
      <c r="W44" s="97">
        <f>Gastos!W17</f>
        <v>16233.99334</v>
      </c>
      <c r="X44" s="97">
        <f>Gastos!X17</f>
        <v>17752.99268</v>
      </c>
      <c r="Y44" s="97">
        <f>Gastos!Y17</f>
        <v>19423.89195</v>
      </c>
      <c r="Z44" s="97">
        <f>Gastos!Z17</f>
        <v>21261.88114</v>
      </c>
      <c r="AA44" s="97">
        <f>Gastos!AA17</f>
        <v>23283.66925</v>
      </c>
      <c r="AB44" s="97">
        <f>Gastos!AB17</f>
        <v>25507.63618</v>
      </c>
    </row>
    <row r="45">
      <c r="A45" s="53"/>
      <c r="B45" s="24" t="s">
        <v>56</v>
      </c>
      <c r="C45" s="81"/>
      <c r="D45" s="84"/>
      <c r="E45" s="96">
        <f>Gastos!E35</f>
        <v>22327.32</v>
      </c>
      <c r="F45" s="96">
        <f>Gastos!F35</f>
        <v>24940.69526</v>
      </c>
      <c r="G45" s="96">
        <f>Gastos!G35</f>
        <v>26958.13279</v>
      </c>
      <c r="H45" s="96">
        <f>Gastos!H35</f>
        <v>28066.60406</v>
      </c>
      <c r="I45" s="97">
        <f>Gastos!I35</f>
        <v>28314.19299</v>
      </c>
      <c r="J45" s="97">
        <f>Gastos!J35</f>
        <v>35591.79029</v>
      </c>
      <c r="K45" s="97">
        <f>Gastos!K35</f>
        <v>35897.14732</v>
      </c>
      <c r="L45" s="97">
        <f>Gastos!L35</f>
        <v>36233.04005</v>
      </c>
      <c r="M45" s="97">
        <f>Gastos!M35</f>
        <v>36602.52205</v>
      </c>
      <c r="N45" s="97">
        <f>Gastos!N35</f>
        <v>37008.95226</v>
      </c>
      <c r="O45" s="97">
        <f>Gastos!O35</f>
        <v>37456.02548</v>
      </c>
      <c r="P45" s="97">
        <f>Gastos!P35</f>
        <v>37947.80603</v>
      </c>
      <c r="Q45" s="97">
        <f>Gastos!Q35</f>
        <v>38488.76464</v>
      </c>
      <c r="R45" s="97">
        <f>Gastos!R35</f>
        <v>39083.8191</v>
      </c>
      <c r="S45" s="97">
        <f>Gastos!S35</f>
        <v>39738.37901</v>
      </c>
      <c r="T45" s="97">
        <f>Gastos!T35</f>
        <v>40458.39491</v>
      </c>
      <c r="U45" s="97">
        <f>Gastos!U35</f>
        <v>41250.4124</v>
      </c>
      <c r="V45" s="97">
        <f>Gastos!V35</f>
        <v>42121.63164</v>
      </c>
      <c r="W45" s="97">
        <f>Gastos!W35</f>
        <v>43079.9728</v>
      </c>
      <c r="X45" s="97">
        <f>Gastos!X35</f>
        <v>44134.14809</v>
      </c>
      <c r="Y45" s="97">
        <f>Gastos!Y35</f>
        <v>45293.74089</v>
      </c>
      <c r="Z45" s="97">
        <f>Gastos!Z35</f>
        <v>40962.76097</v>
      </c>
      <c r="AA45" s="97">
        <f>Gastos!AA35</f>
        <v>41805.21507</v>
      </c>
      <c r="AB45" s="97">
        <f>Gastos!AB35</f>
        <v>42731.91457</v>
      </c>
    </row>
    <row r="46">
      <c r="A46" s="98"/>
      <c r="B46" s="98" t="s">
        <v>57</v>
      </c>
      <c r="C46" s="99"/>
      <c r="D46" s="99"/>
      <c r="E46" s="100">
        <f t="shared" ref="E46:AB46" si="37">E37-E42</f>
        <v>-2391.23</v>
      </c>
      <c r="F46" s="100">
        <f t="shared" si="37"/>
        <v>-1995.425259</v>
      </c>
      <c r="G46" s="100">
        <f t="shared" si="37"/>
        <v>1610.457215</v>
      </c>
      <c r="H46" s="100">
        <f t="shared" si="37"/>
        <v>1214.985936</v>
      </c>
      <c r="I46" s="101">
        <f t="shared" si="37"/>
        <v>-4494.958326</v>
      </c>
      <c r="J46" s="101">
        <f t="shared" si="37"/>
        <v>-6522.000001</v>
      </c>
      <c r="K46" s="101">
        <f t="shared" si="37"/>
        <v>-6401.216537</v>
      </c>
      <c r="L46" s="101">
        <f t="shared" si="37"/>
        <v>-3683.56942</v>
      </c>
      <c r="M46" s="101">
        <f t="shared" si="37"/>
        <v>-1598.606345</v>
      </c>
      <c r="N46" s="101">
        <f t="shared" si="37"/>
        <v>1816.660255</v>
      </c>
      <c r="O46" s="101">
        <f t="shared" si="37"/>
        <v>5630.451183</v>
      </c>
      <c r="P46" s="101">
        <f t="shared" si="37"/>
        <v>9880.537602</v>
      </c>
      <c r="Q46" s="101">
        <f t="shared" si="37"/>
        <v>14608.59019</v>
      </c>
      <c r="R46" s="101">
        <f t="shared" si="37"/>
        <v>19860.56351</v>
      </c>
      <c r="S46" s="101">
        <f t="shared" si="37"/>
        <v>25687.11915</v>
      </c>
      <c r="T46" s="101">
        <f t="shared" si="37"/>
        <v>32144.09141</v>
      </c>
      <c r="U46" s="101">
        <f t="shared" si="37"/>
        <v>39292.99983</v>
      </c>
      <c r="V46" s="101">
        <f t="shared" si="37"/>
        <v>47201.61329</v>
      </c>
      <c r="W46" s="101">
        <f t="shared" si="37"/>
        <v>55944.57067</v>
      </c>
      <c r="X46" s="101">
        <f t="shared" si="37"/>
        <v>65604.06388</v>
      </c>
      <c r="Y46" s="101">
        <f t="shared" si="37"/>
        <v>76270.58936</v>
      </c>
      <c r="Z46" s="101">
        <f t="shared" si="37"/>
        <v>93650.30699</v>
      </c>
      <c r="AA46" s="101">
        <f t="shared" si="37"/>
        <v>107200.475</v>
      </c>
      <c r="AB46" s="101">
        <f t="shared" si="37"/>
        <v>122143.7487</v>
      </c>
    </row>
    <row r="47">
      <c r="A47" s="98"/>
      <c r="B47" s="98" t="s">
        <v>58</v>
      </c>
      <c r="C47" s="99"/>
      <c r="D47" s="102">
        <f>min(E47:AB47)</f>
        <v>53687.66726</v>
      </c>
      <c r="E47" s="103">
        <v>75558.0</v>
      </c>
      <c r="F47" s="104">
        <f t="shared" ref="F47:AB47" si="38">E47+F46</f>
        <v>73562.57474</v>
      </c>
      <c r="G47" s="104">
        <f t="shared" si="38"/>
        <v>75173.03196</v>
      </c>
      <c r="H47" s="104">
        <f t="shared" si="38"/>
        <v>76388.01789</v>
      </c>
      <c r="I47" s="105">
        <f t="shared" si="38"/>
        <v>71893.05957</v>
      </c>
      <c r="J47" s="105">
        <f t="shared" si="38"/>
        <v>65371.05957</v>
      </c>
      <c r="K47" s="105">
        <f t="shared" si="38"/>
        <v>58969.84303</v>
      </c>
      <c r="L47" s="105">
        <f t="shared" si="38"/>
        <v>55286.27361</v>
      </c>
      <c r="M47" s="105">
        <f t="shared" si="38"/>
        <v>53687.66726</v>
      </c>
      <c r="N47" s="105">
        <f t="shared" si="38"/>
        <v>55504.32752</v>
      </c>
      <c r="O47" s="105">
        <f t="shared" si="38"/>
        <v>61134.7787</v>
      </c>
      <c r="P47" s="105">
        <f t="shared" si="38"/>
        <v>71015.3163</v>
      </c>
      <c r="Q47" s="105">
        <f t="shared" si="38"/>
        <v>85623.90649</v>
      </c>
      <c r="R47" s="105">
        <f t="shared" si="38"/>
        <v>105484.47</v>
      </c>
      <c r="S47" s="105">
        <f t="shared" si="38"/>
        <v>131171.5892</v>
      </c>
      <c r="T47" s="105">
        <f t="shared" si="38"/>
        <v>163315.6806</v>
      </c>
      <c r="U47" s="105">
        <f t="shared" si="38"/>
        <v>202608.6804</v>
      </c>
      <c r="V47" s="105">
        <f t="shared" si="38"/>
        <v>249810.2937</v>
      </c>
      <c r="W47" s="105">
        <f t="shared" si="38"/>
        <v>305754.8643</v>
      </c>
      <c r="X47" s="105">
        <f t="shared" si="38"/>
        <v>371358.9282</v>
      </c>
      <c r="Y47" s="105">
        <f t="shared" si="38"/>
        <v>447629.5176</v>
      </c>
      <c r="Z47" s="105">
        <f t="shared" si="38"/>
        <v>541279.8246</v>
      </c>
      <c r="AA47" s="105">
        <f t="shared" si="38"/>
        <v>648480.2996</v>
      </c>
      <c r="AB47" s="105">
        <f t="shared" si="38"/>
        <v>770624.0483</v>
      </c>
    </row>
    <row r="48">
      <c r="A48" s="33"/>
      <c r="B48" s="33"/>
      <c r="C48" s="48"/>
      <c r="D48" s="48"/>
      <c r="E48" s="106"/>
      <c r="F48" s="107"/>
      <c r="G48" s="107"/>
      <c r="H48" s="107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</row>
    <row r="49">
      <c r="A49" s="4" t="s">
        <v>1</v>
      </c>
      <c r="B49" s="5" t="s">
        <v>2</v>
      </c>
      <c r="C49" s="81"/>
      <c r="D49" s="81"/>
      <c r="E49" s="109"/>
      <c r="F49" s="109"/>
      <c r="G49" s="109"/>
      <c r="H49" s="109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</row>
    <row r="50">
      <c r="A50" s="53"/>
      <c r="B50" s="8"/>
      <c r="C50" s="81"/>
      <c r="D50" s="81"/>
      <c r="E50" s="109"/>
      <c r="F50" s="82"/>
      <c r="G50" s="109"/>
      <c r="H50" s="109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</row>
    <row r="51">
      <c r="E51" s="110"/>
      <c r="F51" s="110"/>
      <c r="G51" s="111"/>
      <c r="H51" s="110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>
      <c r="A52" s="112"/>
      <c r="E52" s="85"/>
      <c r="F52" s="85"/>
      <c r="G52" s="85"/>
      <c r="H52" s="85"/>
    </row>
    <row r="53">
      <c r="A53" s="112"/>
      <c r="B53" s="112"/>
      <c r="E53" s="85"/>
      <c r="F53" s="85"/>
      <c r="G53" s="85"/>
      <c r="H53" s="85"/>
    </row>
    <row r="54">
      <c r="B54" s="112"/>
      <c r="E54" s="85"/>
      <c r="F54" s="85"/>
      <c r="G54" s="85"/>
      <c r="H54" s="85"/>
    </row>
    <row r="55">
      <c r="E55" s="85"/>
      <c r="F55" s="85"/>
      <c r="G55" s="85"/>
      <c r="H55" s="85"/>
    </row>
    <row r="56">
      <c r="E56" s="85"/>
      <c r="F56" s="85"/>
      <c r="G56" s="85"/>
      <c r="H56" s="85"/>
    </row>
    <row r="57">
      <c r="E57" s="85"/>
      <c r="F57" s="85"/>
      <c r="G57" s="85"/>
      <c r="H57" s="85"/>
    </row>
    <row r="58">
      <c r="E58" s="85"/>
      <c r="F58" s="85"/>
      <c r="G58" s="85"/>
      <c r="H58" s="85"/>
    </row>
    <row r="59">
      <c r="E59" s="85"/>
      <c r="F59" s="85"/>
      <c r="G59" s="85"/>
      <c r="H59" s="85"/>
    </row>
    <row r="60">
      <c r="E60" s="85"/>
      <c r="F60" s="85"/>
      <c r="G60" s="85"/>
      <c r="H60" s="85"/>
    </row>
    <row r="61">
      <c r="E61" s="85"/>
      <c r="F61" s="85"/>
      <c r="G61" s="85"/>
      <c r="H61" s="85"/>
    </row>
    <row r="62">
      <c r="E62" s="85"/>
      <c r="F62" s="85"/>
      <c r="G62" s="85"/>
      <c r="H62" s="85"/>
    </row>
    <row r="63">
      <c r="E63" s="85"/>
      <c r="F63" s="85"/>
      <c r="G63" s="85"/>
      <c r="H63" s="85"/>
    </row>
    <row r="64">
      <c r="E64" s="85"/>
      <c r="F64" s="85"/>
      <c r="G64" s="85"/>
      <c r="H64" s="85"/>
    </row>
    <row r="65">
      <c r="E65" s="85"/>
      <c r="F65" s="85"/>
      <c r="G65" s="85"/>
      <c r="H65" s="85"/>
    </row>
    <row r="66">
      <c r="E66" s="85"/>
      <c r="F66" s="85"/>
      <c r="G66" s="85"/>
      <c r="H66" s="85"/>
    </row>
    <row r="67">
      <c r="E67" s="85"/>
      <c r="F67" s="85"/>
      <c r="G67" s="85"/>
      <c r="H67" s="85"/>
    </row>
    <row r="68">
      <c r="E68" s="85"/>
      <c r="F68" s="85"/>
      <c r="G68" s="85"/>
      <c r="H68" s="85"/>
    </row>
    <row r="69">
      <c r="E69" s="85"/>
      <c r="F69" s="85"/>
      <c r="G69" s="85"/>
      <c r="H69" s="85"/>
    </row>
    <row r="70">
      <c r="E70" s="85"/>
      <c r="F70" s="85"/>
      <c r="G70" s="85"/>
      <c r="H70" s="85"/>
    </row>
    <row r="71">
      <c r="E71" s="85"/>
      <c r="F71" s="85"/>
      <c r="G71" s="85"/>
      <c r="H71" s="85"/>
    </row>
    <row r="72">
      <c r="E72" s="85"/>
      <c r="F72" s="85"/>
      <c r="G72" s="85"/>
      <c r="H72" s="85"/>
    </row>
    <row r="73">
      <c r="E73" s="85"/>
      <c r="F73" s="85"/>
      <c r="G73" s="85"/>
      <c r="H73" s="85"/>
    </row>
    <row r="74">
      <c r="E74" s="85"/>
      <c r="F74" s="85"/>
      <c r="G74" s="85"/>
      <c r="H74" s="85"/>
    </row>
    <row r="75">
      <c r="E75" s="85"/>
      <c r="F75" s="85"/>
      <c r="G75" s="85"/>
      <c r="H75" s="85"/>
    </row>
    <row r="76">
      <c r="E76" s="85"/>
      <c r="F76" s="85"/>
      <c r="G76" s="85"/>
      <c r="H76" s="85"/>
    </row>
    <row r="77">
      <c r="E77" s="85"/>
      <c r="F77" s="85"/>
      <c r="G77" s="85"/>
      <c r="H77" s="85"/>
    </row>
    <row r="78">
      <c r="E78" s="85"/>
      <c r="F78" s="85"/>
      <c r="G78" s="85"/>
      <c r="H78" s="85"/>
    </row>
    <row r="79">
      <c r="E79" s="85"/>
      <c r="F79" s="85"/>
      <c r="G79" s="85"/>
      <c r="H79" s="85"/>
    </row>
    <row r="80">
      <c r="E80" s="85"/>
      <c r="F80" s="85"/>
      <c r="G80" s="85"/>
      <c r="H80" s="85"/>
    </row>
    <row r="81">
      <c r="E81" s="85"/>
      <c r="F81" s="85"/>
      <c r="G81" s="85"/>
      <c r="H81" s="85"/>
    </row>
    <row r="82">
      <c r="E82" s="85"/>
      <c r="F82" s="85"/>
      <c r="G82" s="85"/>
      <c r="H82" s="85"/>
    </row>
    <row r="83">
      <c r="E83" s="85"/>
      <c r="F83" s="85"/>
      <c r="G83" s="85"/>
      <c r="H83" s="85"/>
    </row>
    <row r="84">
      <c r="E84" s="85"/>
      <c r="F84" s="85"/>
      <c r="G84" s="85"/>
      <c r="H84" s="85"/>
    </row>
    <row r="85">
      <c r="E85" s="85"/>
      <c r="F85" s="85"/>
      <c r="G85" s="85"/>
      <c r="H85" s="85"/>
    </row>
    <row r="86">
      <c r="E86" s="85"/>
      <c r="F86" s="85"/>
      <c r="G86" s="85"/>
      <c r="H86" s="85"/>
    </row>
    <row r="87">
      <c r="E87" s="85"/>
      <c r="F87" s="85"/>
      <c r="G87" s="85"/>
      <c r="H87" s="85"/>
    </row>
    <row r="88">
      <c r="E88" s="85"/>
      <c r="F88" s="85"/>
      <c r="G88" s="85"/>
      <c r="H88" s="85"/>
    </row>
    <row r="89">
      <c r="E89" s="85"/>
      <c r="F89" s="85"/>
      <c r="G89" s="85"/>
      <c r="H89" s="85"/>
    </row>
    <row r="90">
      <c r="E90" s="85"/>
      <c r="F90" s="85"/>
      <c r="G90" s="85"/>
      <c r="H90" s="85"/>
    </row>
    <row r="91">
      <c r="E91" s="85"/>
      <c r="F91" s="85"/>
      <c r="G91" s="85"/>
      <c r="H91" s="85"/>
    </row>
    <row r="92">
      <c r="E92" s="85"/>
      <c r="F92" s="85"/>
      <c r="G92" s="85"/>
      <c r="H92" s="85"/>
    </row>
    <row r="93">
      <c r="E93" s="85"/>
      <c r="F93" s="85"/>
      <c r="G93" s="85"/>
      <c r="H93" s="85"/>
    </row>
    <row r="94">
      <c r="E94" s="85"/>
      <c r="F94" s="85"/>
      <c r="G94" s="85"/>
      <c r="H94" s="85"/>
    </row>
    <row r="95">
      <c r="E95" s="85"/>
      <c r="F95" s="85"/>
      <c r="G95" s="85"/>
      <c r="H95" s="85"/>
    </row>
    <row r="96">
      <c r="E96" s="85"/>
      <c r="F96" s="85"/>
      <c r="G96" s="85"/>
      <c r="H96" s="85"/>
    </row>
    <row r="97">
      <c r="E97" s="85"/>
      <c r="F97" s="85"/>
      <c r="G97" s="85"/>
      <c r="H97" s="85"/>
    </row>
    <row r="98">
      <c r="E98" s="85"/>
      <c r="F98" s="85"/>
      <c r="G98" s="85"/>
      <c r="H98" s="85"/>
    </row>
    <row r="99">
      <c r="E99" s="85"/>
      <c r="F99" s="85"/>
      <c r="G99" s="85"/>
      <c r="H99" s="85"/>
    </row>
    <row r="100">
      <c r="E100" s="85"/>
      <c r="F100" s="85"/>
      <c r="G100" s="85"/>
      <c r="H100" s="85"/>
    </row>
    <row r="101">
      <c r="E101" s="85"/>
      <c r="F101" s="85"/>
      <c r="G101" s="85"/>
      <c r="H101" s="85"/>
    </row>
    <row r="102">
      <c r="E102" s="85"/>
      <c r="F102" s="85"/>
      <c r="G102" s="85"/>
      <c r="H102" s="85"/>
    </row>
    <row r="103">
      <c r="E103" s="85"/>
      <c r="F103" s="85"/>
      <c r="G103" s="85"/>
      <c r="H103" s="85"/>
    </row>
    <row r="104">
      <c r="E104" s="85"/>
      <c r="F104" s="85"/>
      <c r="G104" s="85"/>
      <c r="H104" s="85"/>
    </row>
    <row r="105">
      <c r="E105" s="85"/>
      <c r="F105" s="85"/>
      <c r="G105" s="85"/>
      <c r="H105" s="85"/>
    </row>
    <row r="106">
      <c r="E106" s="85"/>
      <c r="F106" s="85"/>
      <c r="G106" s="85"/>
      <c r="H106" s="85"/>
    </row>
    <row r="107">
      <c r="E107" s="85"/>
      <c r="F107" s="85"/>
      <c r="G107" s="85"/>
      <c r="H107" s="85"/>
    </row>
    <row r="108">
      <c r="E108" s="85"/>
      <c r="F108" s="85"/>
      <c r="G108" s="85"/>
      <c r="H108" s="85"/>
    </row>
    <row r="109">
      <c r="E109" s="85"/>
      <c r="F109" s="85"/>
      <c r="G109" s="85"/>
      <c r="H109" s="85"/>
    </row>
    <row r="110">
      <c r="E110" s="85"/>
      <c r="F110" s="85"/>
      <c r="G110" s="85"/>
      <c r="H110" s="85"/>
    </row>
    <row r="111">
      <c r="E111" s="85"/>
      <c r="F111" s="85"/>
      <c r="G111" s="85"/>
      <c r="H111" s="85"/>
    </row>
    <row r="112">
      <c r="E112" s="85"/>
      <c r="F112" s="85"/>
      <c r="G112" s="85"/>
      <c r="H112" s="85"/>
    </row>
    <row r="113">
      <c r="E113" s="85"/>
      <c r="F113" s="85"/>
      <c r="G113" s="85"/>
      <c r="H113" s="85"/>
    </row>
    <row r="114">
      <c r="E114" s="85"/>
      <c r="F114" s="85"/>
      <c r="G114" s="85"/>
      <c r="H114" s="85"/>
    </row>
    <row r="115">
      <c r="E115" s="85"/>
      <c r="F115" s="85"/>
      <c r="G115" s="85"/>
      <c r="H115" s="85"/>
    </row>
    <row r="116">
      <c r="E116" s="85"/>
      <c r="F116" s="85"/>
      <c r="G116" s="85"/>
      <c r="H116" s="85"/>
    </row>
    <row r="117">
      <c r="E117" s="85"/>
      <c r="F117" s="85"/>
      <c r="G117" s="85"/>
      <c r="H117" s="85"/>
    </row>
    <row r="118">
      <c r="E118" s="85"/>
      <c r="F118" s="85"/>
      <c r="G118" s="85"/>
      <c r="H118" s="85"/>
    </row>
    <row r="119">
      <c r="E119" s="85"/>
      <c r="F119" s="85"/>
      <c r="G119" s="85"/>
      <c r="H119" s="85"/>
    </row>
    <row r="120">
      <c r="E120" s="85"/>
      <c r="F120" s="85"/>
      <c r="G120" s="85"/>
      <c r="H120" s="85"/>
    </row>
    <row r="121">
      <c r="E121" s="85"/>
      <c r="F121" s="85"/>
      <c r="G121" s="85"/>
      <c r="H121" s="85"/>
    </row>
    <row r="122">
      <c r="E122" s="85"/>
      <c r="F122" s="85"/>
      <c r="G122" s="85"/>
      <c r="H122" s="85"/>
    </row>
    <row r="123">
      <c r="E123" s="85"/>
      <c r="F123" s="85"/>
      <c r="G123" s="85"/>
      <c r="H123" s="85"/>
    </row>
    <row r="124">
      <c r="E124" s="85"/>
      <c r="F124" s="85"/>
      <c r="G124" s="85"/>
      <c r="H124" s="85"/>
    </row>
    <row r="125">
      <c r="E125" s="85"/>
      <c r="F125" s="85"/>
      <c r="G125" s="85"/>
      <c r="H125" s="85"/>
    </row>
    <row r="126">
      <c r="E126" s="85"/>
      <c r="F126" s="85"/>
      <c r="G126" s="85"/>
      <c r="H126" s="85"/>
    </row>
    <row r="127">
      <c r="E127" s="85"/>
      <c r="F127" s="85"/>
      <c r="G127" s="85"/>
      <c r="H127" s="85"/>
    </row>
    <row r="128">
      <c r="E128" s="85"/>
      <c r="F128" s="85"/>
      <c r="G128" s="85"/>
      <c r="H128" s="85"/>
    </row>
    <row r="129">
      <c r="E129" s="85"/>
      <c r="F129" s="85"/>
      <c r="G129" s="85"/>
      <c r="H129" s="85"/>
    </row>
    <row r="130">
      <c r="E130" s="85"/>
      <c r="F130" s="85"/>
      <c r="G130" s="85"/>
      <c r="H130" s="85"/>
    </row>
    <row r="131">
      <c r="E131" s="85"/>
      <c r="F131" s="85"/>
      <c r="G131" s="85"/>
      <c r="H131" s="85"/>
    </row>
    <row r="132">
      <c r="E132" s="85"/>
      <c r="F132" s="85"/>
      <c r="G132" s="85"/>
      <c r="H132" s="85"/>
    </row>
    <row r="133">
      <c r="E133" s="85"/>
      <c r="F133" s="85"/>
      <c r="G133" s="85"/>
      <c r="H133" s="85"/>
    </row>
    <row r="134">
      <c r="E134" s="85"/>
      <c r="F134" s="85"/>
      <c r="G134" s="85"/>
      <c r="H134" s="85"/>
    </row>
    <row r="135">
      <c r="E135" s="85"/>
      <c r="F135" s="85"/>
      <c r="G135" s="85"/>
      <c r="H135" s="85"/>
    </row>
    <row r="136">
      <c r="E136" s="85"/>
      <c r="F136" s="85"/>
      <c r="G136" s="85"/>
      <c r="H136" s="85"/>
    </row>
    <row r="137">
      <c r="E137" s="85"/>
      <c r="F137" s="85"/>
      <c r="G137" s="85"/>
      <c r="H137" s="85"/>
    </row>
    <row r="138">
      <c r="E138" s="85"/>
      <c r="F138" s="85"/>
      <c r="G138" s="85"/>
      <c r="H138" s="85"/>
    </row>
    <row r="139">
      <c r="E139" s="85"/>
      <c r="F139" s="85"/>
      <c r="G139" s="85"/>
      <c r="H139" s="85"/>
    </row>
    <row r="140">
      <c r="E140" s="85"/>
      <c r="F140" s="85"/>
      <c r="G140" s="85"/>
      <c r="H140" s="85"/>
    </row>
    <row r="141">
      <c r="E141" s="85"/>
      <c r="F141" s="85"/>
      <c r="G141" s="85"/>
      <c r="H141" s="85"/>
    </row>
    <row r="142">
      <c r="E142" s="85"/>
      <c r="F142" s="85"/>
      <c r="G142" s="85"/>
      <c r="H142" s="85"/>
    </row>
    <row r="143">
      <c r="E143" s="85"/>
      <c r="F143" s="85"/>
      <c r="G143" s="85"/>
      <c r="H143" s="85"/>
    </row>
    <row r="144">
      <c r="E144" s="85"/>
      <c r="F144" s="85"/>
      <c r="G144" s="85"/>
      <c r="H144" s="85"/>
    </row>
    <row r="145">
      <c r="E145" s="85"/>
      <c r="F145" s="85"/>
      <c r="G145" s="85"/>
      <c r="H145" s="85"/>
    </row>
    <row r="146">
      <c r="E146" s="85"/>
      <c r="F146" s="85"/>
      <c r="G146" s="85"/>
      <c r="H146" s="85"/>
    </row>
    <row r="147">
      <c r="E147" s="85"/>
      <c r="F147" s="85"/>
      <c r="G147" s="85"/>
      <c r="H147" s="85"/>
    </row>
    <row r="148">
      <c r="E148" s="85"/>
      <c r="F148" s="85"/>
      <c r="G148" s="85"/>
      <c r="H148" s="85"/>
    </row>
    <row r="149">
      <c r="E149" s="85"/>
      <c r="F149" s="85"/>
      <c r="G149" s="85"/>
      <c r="H149" s="85"/>
    </row>
    <row r="150">
      <c r="E150" s="85"/>
      <c r="F150" s="85"/>
      <c r="G150" s="85"/>
      <c r="H150" s="85"/>
    </row>
    <row r="151">
      <c r="E151" s="85"/>
      <c r="F151" s="85"/>
      <c r="G151" s="85"/>
      <c r="H151" s="85"/>
    </row>
    <row r="152">
      <c r="E152" s="85"/>
      <c r="F152" s="85"/>
      <c r="G152" s="85"/>
      <c r="H152" s="85"/>
    </row>
    <row r="153">
      <c r="E153" s="85"/>
      <c r="F153" s="85"/>
      <c r="G153" s="85"/>
      <c r="H153" s="85"/>
    </row>
    <row r="154">
      <c r="E154" s="85"/>
      <c r="F154" s="85"/>
      <c r="G154" s="85"/>
      <c r="H154" s="85"/>
    </row>
    <row r="155">
      <c r="E155" s="85"/>
      <c r="F155" s="85"/>
      <c r="G155" s="85"/>
      <c r="H155" s="85"/>
    </row>
    <row r="156">
      <c r="E156" s="85"/>
      <c r="F156" s="85"/>
      <c r="G156" s="85"/>
      <c r="H156" s="85"/>
    </row>
    <row r="157">
      <c r="E157" s="85"/>
      <c r="F157" s="85"/>
      <c r="G157" s="85"/>
      <c r="H157" s="85"/>
    </row>
    <row r="158">
      <c r="E158" s="85"/>
      <c r="F158" s="85"/>
      <c r="G158" s="85"/>
      <c r="H158" s="85"/>
    </row>
    <row r="159">
      <c r="E159" s="85"/>
      <c r="F159" s="85"/>
      <c r="G159" s="85"/>
      <c r="H159" s="85"/>
    </row>
    <row r="160">
      <c r="E160" s="85"/>
      <c r="F160" s="85"/>
      <c r="G160" s="85"/>
      <c r="H160" s="85"/>
    </row>
    <row r="161">
      <c r="E161" s="85"/>
      <c r="F161" s="85"/>
      <c r="G161" s="85"/>
      <c r="H161" s="85"/>
    </row>
    <row r="162">
      <c r="E162" s="85"/>
      <c r="F162" s="85"/>
      <c r="G162" s="85"/>
      <c r="H162" s="85"/>
    </row>
    <row r="163">
      <c r="E163" s="85"/>
      <c r="F163" s="85"/>
      <c r="G163" s="85"/>
      <c r="H163" s="85"/>
    </row>
    <row r="164">
      <c r="E164" s="85"/>
      <c r="F164" s="85"/>
      <c r="G164" s="85"/>
      <c r="H164" s="85"/>
    </row>
    <row r="165">
      <c r="E165" s="85"/>
      <c r="F165" s="85"/>
      <c r="G165" s="85"/>
      <c r="H165" s="85"/>
    </row>
    <row r="166">
      <c r="E166" s="85"/>
      <c r="F166" s="85"/>
      <c r="G166" s="85"/>
      <c r="H166" s="85"/>
    </row>
    <row r="167">
      <c r="E167" s="85"/>
      <c r="F167" s="85"/>
      <c r="G167" s="85"/>
      <c r="H167" s="85"/>
    </row>
    <row r="168">
      <c r="E168" s="85"/>
      <c r="F168" s="85"/>
      <c r="G168" s="85"/>
      <c r="H168" s="85"/>
    </row>
    <row r="169">
      <c r="E169" s="85"/>
      <c r="F169" s="85"/>
      <c r="G169" s="85"/>
      <c r="H169" s="85"/>
    </row>
    <row r="170">
      <c r="E170" s="85"/>
      <c r="F170" s="85"/>
      <c r="G170" s="85"/>
      <c r="H170" s="85"/>
    </row>
    <row r="171">
      <c r="E171" s="85"/>
      <c r="F171" s="85"/>
      <c r="G171" s="85"/>
      <c r="H171" s="85"/>
    </row>
    <row r="172">
      <c r="E172" s="85"/>
      <c r="F172" s="85"/>
      <c r="G172" s="85"/>
      <c r="H172" s="85"/>
    </row>
    <row r="173">
      <c r="E173" s="85"/>
      <c r="F173" s="85"/>
      <c r="G173" s="85"/>
      <c r="H173" s="85"/>
    </row>
    <row r="174">
      <c r="E174" s="85"/>
      <c r="F174" s="85"/>
      <c r="G174" s="85"/>
      <c r="H174" s="85"/>
    </row>
    <row r="175">
      <c r="E175" s="85"/>
      <c r="F175" s="85"/>
      <c r="G175" s="85"/>
      <c r="H175" s="85"/>
    </row>
    <row r="176">
      <c r="E176" s="85"/>
      <c r="F176" s="85"/>
      <c r="G176" s="85"/>
      <c r="H176" s="85"/>
    </row>
    <row r="177">
      <c r="E177" s="85"/>
      <c r="F177" s="85"/>
      <c r="G177" s="85"/>
      <c r="H177" s="85"/>
    </row>
    <row r="178">
      <c r="E178" s="85"/>
      <c r="F178" s="85"/>
      <c r="G178" s="85"/>
      <c r="H178" s="85"/>
    </row>
    <row r="179">
      <c r="E179" s="85"/>
      <c r="F179" s="85"/>
      <c r="G179" s="85"/>
      <c r="H179" s="85"/>
    </row>
    <row r="180">
      <c r="E180" s="85"/>
      <c r="F180" s="85"/>
      <c r="G180" s="85"/>
      <c r="H180" s="85"/>
    </row>
    <row r="181">
      <c r="E181" s="85"/>
      <c r="F181" s="85"/>
      <c r="G181" s="85"/>
      <c r="H181" s="85"/>
    </row>
    <row r="182">
      <c r="E182" s="85"/>
      <c r="F182" s="85"/>
      <c r="G182" s="85"/>
      <c r="H182" s="85"/>
    </row>
    <row r="183">
      <c r="E183" s="85"/>
      <c r="F183" s="85"/>
      <c r="G183" s="85"/>
      <c r="H183" s="85"/>
    </row>
    <row r="184">
      <c r="E184" s="85"/>
      <c r="F184" s="85"/>
      <c r="G184" s="85"/>
      <c r="H184" s="85"/>
    </row>
    <row r="185">
      <c r="E185" s="85"/>
      <c r="F185" s="85"/>
      <c r="G185" s="85"/>
      <c r="H185" s="85"/>
    </row>
    <row r="186">
      <c r="E186" s="85"/>
      <c r="F186" s="85"/>
      <c r="G186" s="85"/>
      <c r="H186" s="85"/>
    </row>
    <row r="187">
      <c r="E187" s="85"/>
      <c r="F187" s="85"/>
      <c r="G187" s="85"/>
      <c r="H187" s="85"/>
    </row>
    <row r="188">
      <c r="E188" s="85"/>
      <c r="F188" s="85"/>
      <c r="G188" s="85"/>
      <c r="H188" s="85"/>
    </row>
    <row r="189">
      <c r="E189" s="85"/>
      <c r="F189" s="85"/>
      <c r="G189" s="85"/>
      <c r="H189" s="85"/>
    </row>
    <row r="190">
      <c r="E190" s="85"/>
      <c r="F190" s="85"/>
      <c r="G190" s="85"/>
      <c r="H190" s="85"/>
    </row>
    <row r="191">
      <c r="E191" s="85"/>
      <c r="F191" s="85"/>
      <c r="G191" s="85"/>
      <c r="H191" s="85"/>
    </row>
    <row r="192">
      <c r="E192" s="85"/>
      <c r="F192" s="85"/>
      <c r="G192" s="85"/>
      <c r="H192" s="85"/>
    </row>
    <row r="193">
      <c r="E193" s="85"/>
      <c r="F193" s="85"/>
      <c r="G193" s="85"/>
      <c r="H193" s="85"/>
    </row>
    <row r="194">
      <c r="E194" s="85"/>
      <c r="F194" s="85"/>
      <c r="G194" s="85"/>
      <c r="H194" s="85"/>
    </row>
    <row r="195">
      <c r="E195" s="85"/>
      <c r="F195" s="85"/>
      <c r="G195" s="85"/>
      <c r="H195" s="85"/>
    </row>
    <row r="196">
      <c r="E196" s="85"/>
      <c r="F196" s="85"/>
      <c r="G196" s="85"/>
      <c r="H196" s="85"/>
    </row>
    <row r="197">
      <c r="E197" s="85"/>
      <c r="F197" s="85"/>
      <c r="G197" s="85"/>
      <c r="H197" s="85"/>
    </row>
    <row r="198">
      <c r="E198" s="85"/>
      <c r="F198" s="85"/>
      <c r="G198" s="85"/>
      <c r="H198" s="85"/>
    </row>
    <row r="199">
      <c r="E199" s="85"/>
      <c r="F199" s="85"/>
      <c r="G199" s="85"/>
      <c r="H199" s="85"/>
    </row>
    <row r="200">
      <c r="E200" s="85"/>
      <c r="F200" s="85"/>
      <c r="G200" s="85"/>
      <c r="H200" s="85"/>
    </row>
    <row r="201">
      <c r="E201" s="85"/>
      <c r="F201" s="85"/>
      <c r="G201" s="85"/>
      <c r="H201" s="85"/>
    </row>
    <row r="202">
      <c r="E202" s="85"/>
      <c r="F202" s="85"/>
      <c r="G202" s="85"/>
      <c r="H202" s="85"/>
    </row>
    <row r="203">
      <c r="E203" s="85"/>
      <c r="F203" s="85"/>
      <c r="G203" s="85"/>
      <c r="H203" s="85"/>
    </row>
    <row r="204">
      <c r="E204" s="85"/>
      <c r="F204" s="85"/>
      <c r="G204" s="85"/>
      <c r="H204" s="85"/>
    </row>
    <row r="205">
      <c r="E205" s="85"/>
      <c r="F205" s="85"/>
      <c r="G205" s="85"/>
      <c r="H205" s="85"/>
    </row>
    <row r="206">
      <c r="E206" s="85"/>
      <c r="F206" s="85"/>
      <c r="G206" s="85"/>
      <c r="H206" s="85"/>
    </row>
    <row r="207">
      <c r="E207" s="85"/>
      <c r="F207" s="85"/>
      <c r="G207" s="85"/>
      <c r="H207" s="85"/>
    </row>
    <row r="208">
      <c r="E208" s="85"/>
      <c r="F208" s="85"/>
      <c r="G208" s="85"/>
      <c r="H208" s="85"/>
    </row>
    <row r="209">
      <c r="E209" s="85"/>
      <c r="F209" s="85"/>
      <c r="G209" s="85"/>
      <c r="H209" s="85"/>
    </row>
    <row r="210">
      <c r="E210" s="85"/>
      <c r="F210" s="85"/>
      <c r="G210" s="85"/>
      <c r="H210" s="85"/>
    </row>
    <row r="211">
      <c r="E211" s="85"/>
      <c r="F211" s="85"/>
      <c r="G211" s="85"/>
      <c r="H211" s="85"/>
    </row>
    <row r="212">
      <c r="E212" s="85"/>
      <c r="F212" s="85"/>
      <c r="G212" s="85"/>
      <c r="H212" s="85"/>
    </row>
    <row r="213">
      <c r="E213" s="85"/>
      <c r="F213" s="85"/>
      <c r="G213" s="85"/>
      <c r="H213" s="85"/>
    </row>
    <row r="214">
      <c r="E214" s="85"/>
      <c r="F214" s="85"/>
      <c r="G214" s="85"/>
      <c r="H214" s="85"/>
    </row>
    <row r="215">
      <c r="E215" s="85"/>
      <c r="F215" s="85"/>
      <c r="G215" s="85"/>
      <c r="H215" s="85"/>
    </row>
    <row r="216">
      <c r="E216" s="85"/>
      <c r="F216" s="85"/>
      <c r="G216" s="85"/>
      <c r="H216" s="85"/>
    </row>
    <row r="217">
      <c r="E217" s="85"/>
      <c r="F217" s="85"/>
      <c r="G217" s="85"/>
      <c r="H217" s="85"/>
    </row>
    <row r="218">
      <c r="E218" s="85"/>
      <c r="F218" s="85"/>
      <c r="G218" s="85"/>
      <c r="H218" s="85"/>
    </row>
    <row r="219">
      <c r="E219" s="85"/>
      <c r="F219" s="85"/>
      <c r="G219" s="85"/>
      <c r="H219" s="85"/>
    </row>
    <row r="220">
      <c r="E220" s="85"/>
      <c r="F220" s="85"/>
      <c r="G220" s="85"/>
      <c r="H220" s="85"/>
    </row>
    <row r="221">
      <c r="E221" s="85"/>
      <c r="F221" s="85"/>
      <c r="G221" s="85"/>
      <c r="H221" s="85"/>
    </row>
    <row r="222">
      <c r="E222" s="85"/>
      <c r="F222" s="85"/>
      <c r="G222" s="85"/>
      <c r="H222" s="85"/>
    </row>
    <row r="223">
      <c r="E223" s="85"/>
      <c r="F223" s="85"/>
      <c r="G223" s="85"/>
      <c r="H223" s="85"/>
    </row>
    <row r="224">
      <c r="E224" s="85"/>
      <c r="F224" s="85"/>
      <c r="G224" s="85"/>
      <c r="H224" s="85"/>
    </row>
    <row r="225">
      <c r="E225" s="85"/>
      <c r="F225" s="85"/>
      <c r="G225" s="85"/>
      <c r="H225" s="85"/>
    </row>
    <row r="226">
      <c r="E226" s="85"/>
      <c r="F226" s="85"/>
      <c r="G226" s="85"/>
      <c r="H226" s="85"/>
    </row>
    <row r="227">
      <c r="E227" s="85"/>
      <c r="F227" s="85"/>
      <c r="G227" s="85"/>
      <c r="H227" s="85"/>
    </row>
    <row r="228">
      <c r="E228" s="85"/>
      <c r="F228" s="85"/>
      <c r="G228" s="85"/>
      <c r="H228" s="85"/>
    </row>
    <row r="229">
      <c r="E229" s="85"/>
      <c r="F229" s="85"/>
      <c r="G229" s="85"/>
      <c r="H229" s="85"/>
    </row>
    <row r="230">
      <c r="E230" s="85"/>
      <c r="F230" s="85"/>
      <c r="G230" s="85"/>
      <c r="H230" s="85"/>
    </row>
    <row r="231">
      <c r="E231" s="85"/>
      <c r="F231" s="85"/>
      <c r="G231" s="85"/>
      <c r="H231" s="85"/>
    </row>
    <row r="232">
      <c r="E232" s="85"/>
      <c r="F232" s="85"/>
      <c r="G232" s="85"/>
      <c r="H232" s="85"/>
    </row>
    <row r="233">
      <c r="E233" s="85"/>
      <c r="F233" s="85"/>
      <c r="G233" s="85"/>
      <c r="H233" s="85"/>
    </row>
    <row r="234">
      <c r="E234" s="85"/>
      <c r="F234" s="85"/>
      <c r="G234" s="85"/>
      <c r="H234" s="85"/>
    </row>
    <row r="235">
      <c r="E235" s="85"/>
      <c r="F235" s="85"/>
      <c r="G235" s="85"/>
      <c r="H235" s="85"/>
    </row>
    <row r="236">
      <c r="E236" s="85"/>
      <c r="F236" s="85"/>
      <c r="G236" s="85"/>
      <c r="H236" s="85"/>
    </row>
    <row r="237">
      <c r="E237" s="85"/>
      <c r="F237" s="85"/>
      <c r="G237" s="85"/>
      <c r="H237" s="85"/>
    </row>
    <row r="238">
      <c r="E238" s="85"/>
      <c r="F238" s="85"/>
      <c r="G238" s="85"/>
      <c r="H238" s="85"/>
    </row>
    <row r="239">
      <c r="E239" s="85"/>
      <c r="F239" s="85"/>
      <c r="G239" s="85"/>
      <c r="H239" s="85"/>
    </row>
    <row r="240">
      <c r="E240" s="85"/>
      <c r="F240" s="85"/>
      <c r="G240" s="85"/>
      <c r="H240" s="85"/>
    </row>
    <row r="241">
      <c r="E241" s="85"/>
      <c r="F241" s="85"/>
      <c r="G241" s="85"/>
      <c r="H241" s="85"/>
    </row>
    <row r="242">
      <c r="E242" s="85"/>
      <c r="F242" s="85"/>
      <c r="G242" s="85"/>
      <c r="H242" s="85"/>
    </row>
    <row r="243">
      <c r="E243" s="85"/>
      <c r="F243" s="85"/>
      <c r="G243" s="85"/>
      <c r="H243" s="85"/>
    </row>
    <row r="244">
      <c r="E244" s="85"/>
      <c r="F244" s="85"/>
      <c r="G244" s="85"/>
      <c r="H244" s="85"/>
    </row>
    <row r="245">
      <c r="E245" s="85"/>
      <c r="F245" s="85"/>
      <c r="G245" s="85"/>
      <c r="H245" s="85"/>
    </row>
    <row r="246">
      <c r="E246" s="85"/>
      <c r="F246" s="85"/>
      <c r="G246" s="85"/>
      <c r="H246" s="85"/>
    </row>
    <row r="247">
      <c r="E247" s="85"/>
      <c r="F247" s="85"/>
      <c r="G247" s="85"/>
      <c r="H247" s="85"/>
    </row>
    <row r="248">
      <c r="E248" s="85"/>
      <c r="F248" s="85"/>
      <c r="G248" s="85"/>
      <c r="H248" s="85"/>
    </row>
    <row r="249">
      <c r="E249" s="85"/>
      <c r="F249" s="85"/>
      <c r="G249" s="85"/>
      <c r="H249" s="85"/>
    </row>
    <row r="250">
      <c r="E250" s="85"/>
      <c r="F250" s="85"/>
      <c r="G250" s="85"/>
      <c r="H250" s="85"/>
    </row>
    <row r="251">
      <c r="E251" s="85"/>
      <c r="F251" s="85"/>
      <c r="G251" s="85"/>
      <c r="H251" s="85"/>
    </row>
    <row r="252">
      <c r="E252" s="85"/>
      <c r="F252" s="85"/>
      <c r="G252" s="85"/>
      <c r="H252" s="85"/>
    </row>
    <row r="253">
      <c r="E253" s="85"/>
      <c r="F253" s="85"/>
      <c r="G253" s="85"/>
      <c r="H253" s="85"/>
    </row>
    <row r="254">
      <c r="E254" s="85"/>
      <c r="F254" s="85"/>
      <c r="G254" s="85"/>
      <c r="H254" s="85"/>
    </row>
    <row r="255">
      <c r="E255" s="85"/>
      <c r="F255" s="85"/>
      <c r="G255" s="85"/>
      <c r="H255" s="85"/>
    </row>
    <row r="256">
      <c r="E256" s="85"/>
      <c r="F256" s="85"/>
      <c r="G256" s="85"/>
      <c r="H256" s="85"/>
    </row>
    <row r="257">
      <c r="E257" s="85"/>
      <c r="F257" s="85"/>
      <c r="G257" s="85"/>
      <c r="H257" s="85"/>
    </row>
    <row r="258">
      <c r="E258" s="85"/>
      <c r="F258" s="85"/>
      <c r="G258" s="85"/>
      <c r="H258" s="85"/>
    </row>
    <row r="259">
      <c r="E259" s="85"/>
      <c r="F259" s="85"/>
      <c r="G259" s="85"/>
      <c r="H259" s="85"/>
    </row>
    <row r="260">
      <c r="E260" s="85"/>
      <c r="F260" s="85"/>
      <c r="G260" s="85"/>
      <c r="H260" s="85"/>
    </row>
    <row r="261">
      <c r="E261" s="85"/>
      <c r="F261" s="85"/>
      <c r="G261" s="85"/>
      <c r="H261" s="85"/>
    </row>
    <row r="262">
      <c r="E262" s="85"/>
      <c r="F262" s="85"/>
      <c r="G262" s="85"/>
      <c r="H262" s="85"/>
    </row>
    <row r="263">
      <c r="E263" s="85"/>
      <c r="F263" s="85"/>
      <c r="G263" s="85"/>
      <c r="H263" s="85"/>
    </row>
    <row r="264">
      <c r="E264" s="85"/>
      <c r="F264" s="85"/>
      <c r="G264" s="85"/>
      <c r="H264" s="85"/>
    </row>
    <row r="265">
      <c r="E265" s="85"/>
      <c r="F265" s="85"/>
      <c r="G265" s="85"/>
      <c r="H265" s="85"/>
    </row>
    <row r="266">
      <c r="E266" s="85"/>
      <c r="F266" s="85"/>
      <c r="G266" s="85"/>
      <c r="H266" s="85"/>
    </row>
    <row r="267">
      <c r="E267" s="85"/>
      <c r="F267" s="85"/>
      <c r="G267" s="85"/>
      <c r="H267" s="85"/>
    </row>
    <row r="268">
      <c r="E268" s="85"/>
      <c r="F268" s="85"/>
      <c r="G268" s="85"/>
      <c r="H268" s="85"/>
    </row>
    <row r="269">
      <c r="E269" s="85"/>
      <c r="F269" s="85"/>
      <c r="G269" s="85"/>
      <c r="H269" s="85"/>
    </row>
    <row r="270">
      <c r="E270" s="85"/>
      <c r="F270" s="85"/>
      <c r="G270" s="85"/>
      <c r="H270" s="85"/>
    </row>
    <row r="271">
      <c r="E271" s="85"/>
      <c r="F271" s="85"/>
      <c r="G271" s="85"/>
      <c r="H271" s="85"/>
    </row>
    <row r="272">
      <c r="E272" s="85"/>
      <c r="F272" s="85"/>
      <c r="G272" s="85"/>
      <c r="H272" s="85"/>
    </row>
    <row r="273">
      <c r="E273" s="85"/>
      <c r="F273" s="85"/>
      <c r="G273" s="85"/>
      <c r="H273" s="85"/>
    </row>
    <row r="274">
      <c r="E274" s="85"/>
      <c r="F274" s="85"/>
      <c r="G274" s="85"/>
      <c r="H274" s="85"/>
    </row>
    <row r="275">
      <c r="E275" s="85"/>
      <c r="F275" s="85"/>
      <c r="G275" s="85"/>
      <c r="H275" s="85"/>
    </row>
    <row r="276">
      <c r="E276" s="85"/>
      <c r="F276" s="85"/>
      <c r="G276" s="85"/>
      <c r="H276" s="85"/>
    </row>
    <row r="277">
      <c r="E277" s="85"/>
      <c r="F277" s="85"/>
      <c r="G277" s="85"/>
      <c r="H277" s="85"/>
    </row>
    <row r="278">
      <c r="E278" s="85"/>
      <c r="F278" s="85"/>
      <c r="G278" s="85"/>
      <c r="H278" s="85"/>
    </row>
    <row r="279">
      <c r="E279" s="85"/>
      <c r="F279" s="85"/>
      <c r="G279" s="85"/>
      <c r="H279" s="85"/>
    </row>
    <row r="280">
      <c r="E280" s="85"/>
      <c r="F280" s="85"/>
      <c r="G280" s="85"/>
      <c r="H280" s="85"/>
    </row>
    <row r="281">
      <c r="E281" s="85"/>
      <c r="F281" s="85"/>
      <c r="G281" s="85"/>
      <c r="H281" s="85"/>
    </row>
    <row r="282">
      <c r="E282" s="85"/>
      <c r="F282" s="85"/>
      <c r="G282" s="85"/>
      <c r="H282" s="85"/>
    </row>
    <row r="283">
      <c r="E283" s="85"/>
      <c r="F283" s="85"/>
      <c r="G283" s="85"/>
      <c r="H283" s="85"/>
    </row>
    <row r="284">
      <c r="E284" s="85"/>
      <c r="F284" s="85"/>
      <c r="G284" s="85"/>
      <c r="H284" s="85"/>
    </row>
    <row r="285">
      <c r="E285" s="85"/>
      <c r="F285" s="85"/>
      <c r="G285" s="85"/>
      <c r="H285" s="85"/>
    </row>
    <row r="286">
      <c r="E286" s="85"/>
      <c r="F286" s="85"/>
      <c r="G286" s="85"/>
      <c r="H286" s="85"/>
    </row>
    <row r="287">
      <c r="E287" s="85"/>
      <c r="F287" s="85"/>
      <c r="G287" s="85"/>
      <c r="H287" s="85"/>
    </row>
    <row r="288">
      <c r="E288" s="85"/>
      <c r="F288" s="85"/>
      <c r="G288" s="85"/>
      <c r="H288" s="85"/>
    </row>
    <row r="289">
      <c r="E289" s="85"/>
      <c r="F289" s="85"/>
      <c r="G289" s="85"/>
      <c r="H289" s="85"/>
    </row>
    <row r="290">
      <c r="E290" s="85"/>
      <c r="F290" s="85"/>
      <c r="G290" s="85"/>
      <c r="H290" s="85"/>
    </row>
    <row r="291">
      <c r="E291" s="85"/>
      <c r="F291" s="85"/>
      <c r="G291" s="85"/>
      <c r="H291" s="85"/>
    </row>
    <row r="292">
      <c r="E292" s="85"/>
      <c r="F292" s="85"/>
      <c r="G292" s="85"/>
      <c r="H292" s="85"/>
    </row>
    <row r="293">
      <c r="E293" s="85"/>
      <c r="F293" s="85"/>
      <c r="G293" s="85"/>
      <c r="H293" s="85"/>
    </row>
    <row r="294">
      <c r="E294" s="85"/>
      <c r="F294" s="85"/>
      <c r="G294" s="85"/>
      <c r="H294" s="85"/>
    </row>
    <row r="295">
      <c r="E295" s="85"/>
      <c r="F295" s="85"/>
      <c r="G295" s="85"/>
      <c r="H295" s="85"/>
    </row>
    <row r="296">
      <c r="E296" s="85"/>
      <c r="F296" s="85"/>
      <c r="G296" s="85"/>
      <c r="H296" s="85"/>
    </row>
    <row r="297">
      <c r="E297" s="85"/>
      <c r="F297" s="85"/>
      <c r="G297" s="85"/>
      <c r="H297" s="85"/>
    </row>
    <row r="298">
      <c r="E298" s="85"/>
      <c r="F298" s="85"/>
      <c r="G298" s="85"/>
      <c r="H298" s="85"/>
    </row>
    <row r="299">
      <c r="E299" s="85"/>
      <c r="F299" s="85"/>
      <c r="G299" s="85"/>
      <c r="H299" s="85"/>
    </row>
    <row r="300">
      <c r="E300" s="85"/>
      <c r="F300" s="85"/>
      <c r="G300" s="85"/>
      <c r="H300" s="85"/>
    </row>
    <row r="301">
      <c r="E301" s="85"/>
      <c r="F301" s="85"/>
      <c r="G301" s="85"/>
      <c r="H301" s="85"/>
    </row>
    <row r="302">
      <c r="E302" s="85"/>
      <c r="F302" s="85"/>
      <c r="G302" s="85"/>
      <c r="H302" s="85"/>
    </row>
    <row r="303">
      <c r="E303" s="85"/>
      <c r="F303" s="85"/>
      <c r="G303" s="85"/>
      <c r="H303" s="85"/>
    </row>
    <row r="304">
      <c r="E304" s="85"/>
      <c r="F304" s="85"/>
      <c r="G304" s="85"/>
      <c r="H304" s="85"/>
    </row>
    <row r="305">
      <c r="E305" s="85"/>
      <c r="F305" s="85"/>
      <c r="G305" s="85"/>
      <c r="H305" s="85"/>
    </row>
    <row r="306">
      <c r="E306" s="85"/>
      <c r="F306" s="85"/>
      <c r="G306" s="85"/>
      <c r="H306" s="85"/>
    </row>
    <row r="307">
      <c r="E307" s="85"/>
      <c r="F307" s="85"/>
      <c r="G307" s="85"/>
      <c r="H307" s="85"/>
    </row>
    <row r="308">
      <c r="E308" s="85"/>
      <c r="F308" s="85"/>
      <c r="G308" s="85"/>
      <c r="H308" s="85"/>
    </row>
    <row r="309">
      <c r="E309" s="85"/>
      <c r="F309" s="85"/>
      <c r="G309" s="85"/>
      <c r="H309" s="85"/>
    </row>
    <row r="310">
      <c r="E310" s="85"/>
      <c r="F310" s="85"/>
      <c r="G310" s="85"/>
      <c r="H310" s="85"/>
    </row>
    <row r="311">
      <c r="E311" s="85"/>
      <c r="F311" s="85"/>
      <c r="G311" s="85"/>
      <c r="H311" s="85"/>
    </row>
    <row r="312">
      <c r="E312" s="85"/>
      <c r="F312" s="85"/>
      <c r="G312" s="85"/>
      <c r="H312" s="85"/>
    </row>
    <row r="313">
      <c r="E313" s="85"/>
      <c r="F313" s="85"/>
      <c r="G313" s="85"/>
      <c r="H313" s="85"/>
    </row>
    <row r="314">
      <c r="E314" s="85"/>
      <c r="F314" s="85"/>
      <c r="G314" s="85"/>
      <c r="H314" s="85"/>
    </row>
    <row r="315">
      <c r="E315" s="85"/>
      <c r="F315" s="85"/>
      <c r="G315" s="85"/>
      <c r="H315" s="85"/>
    </row>
    <row r="316">
      <c r="E316" s="85"/>
      <c r="F316" s="85"/>
      <c r="G316" s="85"/>
      <c r="H316" s="85"/>
    </row>
    <row r="317">
      <c r="E317" s="85"/>
      <c r="F317" s="85"/>
      <c r="G317" s="85"/>
      <c r="H317" s="85"/>
    </row>
    <row r="318">
      <c r="E318" s="85"/>
      <c r="F318" s="85"/>
      <c r="G318" s="85"/>
      <c r="H318" s="85"/>
    </row>
    <row r="319">
      <c r="E319" s="85"/>
      <c r="F319" s="85"/>
      <c r="G319" s="85"/>
      <c r="H319" s="85"/>
    </row>
    <row r="320">
      <c r="E320" s="85"/>
      <c r="F320" s="85"/>
      <c r="G320" s="85"/>
      <c r="H320" s="85"/>
    </row>
    <row r="321">
      <c r="E321" s="85"/>
      <c r="F321" s="85"/>
      <c r="G321" s="85"/>
      <c r="H321" s="85"/>
    </row>
    <row r="322">
      <c r="E322" s="85"/>
      <c r="F322" s="85"/>
      <c r="G322" s="85"/>
      <c r="H322" s="85"/>
    </row>
    <row r="323">
      <c r="E323" s="85"/>
      <c r="F323" s="85"/>
      <c r="G323" s="85"/>
      <c r="H323" s="85"/>
    </row>
    <row r="324">
      <c r="E324" s="85"/>
      <c r="F324" s="85"/>
      <c r="G324" s="85"/>
      <c r="H324" s="85"/>
    </row>
    <row r="325">
      <c r="E325" s="85"/>
      <c r="F325" s="85"/>
      <c r="G325" s="85"/>
      <c r="H325" s="85"/>
    </row>
    <row r="326">
      <c r="E326" s="85"/>
      <c r="F326" s="85"/>
      <c r="G326" s="85"/>
      <c r="H326" s="85"/>
    </row>
    <row r="327">
      <c r="E327" s="85"/>
      <c r="F327" s="85"/>
      <c r="G327" s="85"/>
      <c r="H327" s="85"/>
    </row>
    <row r="328">
      <c r="E328" s="85"/>
      <c r="F328" s="85"/>
      <c r="G328" s="85"/>
      <c r="H328" s="85"/>
    </row>
    <row r="329">
      <c r="E329" s="85"/>
      <c r="F329" s="85"/>
      <c r="G329" s="85"/>
      <c r="H329" s="85"/>
    </row>
    <row r="330">
      <c r="E330" s="85"/>
      <c r="F330" s="85"/>
      <c r="G330" s="85"/>
      <c r="H330" s="85"/>
    </row>
    <row r="331">
      <c r="E331" s="85"/>
      <c r="F331" s="85"/>
      <c r="G331" s="85"/>
      <c r="H331" s="85"/>
    </row>
    <row r="332">
      <c r="E332" s="85"/>
      <c r="F332" s="85"/>
      <c r="G332" s="85"/>
      <c r="H332" s="85"/>
    </row>
    <row r="333">
      <c r="E333" s="85"/>
      <c r="F333" s="85"/>
      <c r="G333" s="85"/>
      <c r="H333" s="85"/>
    </row>
    <row r="334">
      <c r="E334" s="85"/>
      <c r="F334" s="85"/>
      <c r="G334" s="85"/>
      <c r="H334" s="85"/>
    </row>
    <row r="335">
      <c r="E335" s="85"/>
      <c r="F335" s="85"/>
      <c r="G335" s="85"/>
      <c r="H335" s="85"/>
    </row>
    <row r="336">
      <c r="E336" s="85"/>
      <c r="F336" s="85"/>
      <c r="G336" s="85"/>
      <c r="H336" s="85"/>
    </row>
    <row r="337">
      <c r="E337" s="85"/>
      <c r="F337" s="85"/>
      <c r="G337" s="85"/>
      <c r="H337" s="85"/>
    </row>
    <row r="338">
      <c r="E338" s="85"/>
      <c r="F338" s="85"/>
      <c r="G338" s="85"/>
      <c r="H338" s="85"/>
    </row>
    <row r="339">
      <c r="E339" s="85"/>
      <c r="F339" s="85"/>
      <c r="G339" s="85"/>
      <c r="H339" s="85"/>
    </row>
    <row r="340">
      <c r="E340" s="85"/>
      <c r="F340" s="85"/>
      <c r="G340" s="85"/>
      <c r="H340" s="85"/>
    </row>
    <row r="341">
      <c r="E341" s="85"/>
      <c r="F341" s="85"/>
      <c r="G341" s="85"/>
      <c r="H341" s="85"/>
    </row>
    <row r="342">
      <c r="E342" s="85"/>
      <c r="F342" s="85"/>
      <c r="G342" s="85"/>
      <c r="H342" s="85"/>
    </row>
    <row r="343">
      <c r="E343" s="85"/>
      <c r="F343" s="85"/>
      <c r="G343" s="85"/>
      <c r="H343" s="85"/>
    </row>
    <row r="344">
      <c r="E344" s="85"/>
      <c r="F344" s="85"/>
      <c r="G344" s="85"/>
      <c r="H344" s="85"/>
    </row>
    <row r="345">
      <c r="E345" s="85"/>
      <c r="F345" s="85"/>
      <c r="G345" s="85"/>
      <c r="H345" s="85"/>
    </row>
    <row r="346">
      <c r="E346" s="85"/>
      <c r="F346" s="85"/>
      <c r="G346" s="85"/>
      <c r="H346" s="85"/>
    </row>
    <row r="347">
      <c r="E347" s="85"/>
      <c r="F347" s="85"/>
      <c r="G347" s="85"/>
      <c r="H347" s="85"/>
    </row>
    <row r="348">
      <c r="E348" s="85"/>
      <c r="F348" s="85"/>
      <c r="G348" s="85"/>
      <c r="H348" s="85"/>
    </row>
    <row r="349">
      <c r="E349" s="85"/>
      <c r="F349" s="85"/>
      <c r="G349" s="85"/>
      <c r="H349" s="85"/>
    </row>
    <row r="350">
      <c r="E350" s="85"/>
      <c r="F350" s="85"/>
      <c r="G350" s="85"/>
      <c r="H350" s="85"/>
    </row>
    <row r="351">
      <c r="E351" s="85"/>
      <c r="F351" s="85"/>
      <c r="G351" s="85"/>
      <c r="H351" s="85"/>
    </row>
    <row r="352">
      <c r="E352" s="85"/>
      <c r="F352" s="85"/>
      <c r="G352" s="85"/>
      <c r="H352" s="85"/>
    </row>
    <row r="353">
      <c r="E353" s="85"/>
      <c r="F353" s="85"/>
      <c r="G353" s="85"/>
      <c r="H353" s="85"/>
    </row>
    <row r="354">
      <c r="E354" s="85"/>
      <c r="F354" s="85"/>
      <c r="G354" s="85"/>
      <c r="H354" s="85"/>
    </row>
    <row r="355">
      <c r="E355" s="85"/>
      <c r="F355" s="85"/>
      <c r="G355" s="85"/>
      <c r="H355" s="85"/>
    </row>
    <row r="356">
      <c r="E356" s="85"/>
      <c r="F356" s="85"/>
      <c r="G356" s="85"/>
      <c r="H356" s="85"/>
    </row>
    <row r="357">
      <c r="E357" s="85"/>
      <c r="F357" s="85"/>
      <c r="G357" s="85"/>
      <c r="H357" s="85"/>
    </row>
    <row r="358">
      <c r="E358" s="85"/>
      <c r="F358" s="85"/>
      <c r="G358" s="85"/>
      <c r="H358" s="85"/>
    </row>
    <row r="359">
      <c r="E359" s="85"/>
      <c r="F359" s="85"/>
      <c r="G359" s="85"/>
      <c r="H359" s="85"/>
    </row>
    <row r="360">
      <c r="E360" s="85"/>
      <c r="F360" s="85"/>
      <c r="G360" s="85"/>
      <c r="H360" s="85"/>
    </row>
    <row r="361">
      <c r="E361" s="85"/>
      <c r="F361" s="85"/>
      <c r="G361" s="85"/>
      <c r="H361" s="85"/>
    </row>
    <row r="362">
      <c r="E362" s="85"/>
      <c r="F362" s="85"/>
      <c r="G362" s="85"/>
      <c r="H362" s="85"/>
    </row>
    <row r="363">
      <c r="E363" s="85"/>
      <c r="F363" s="85"/>
      <c r="G363" s="85"/>
      <c r="H363" s="85"/>
    </row>
    <row r="364">
      <c r="E364" s="85"/>
      <c r="F364" s="85"/>
      <c r="G364" s="85"/>
      <c r="H364" s="85"/>
    </row>
    <row r="365">
      <c r="E365" s="85"/>
      <c r="F365" s="85"/>
      <c r="G365" s="85"/>
      <c r="H365" s="85"/>
    </row>
    <row r="366">
      <c r="E366" s="85"/>
      <c r="F366" s="85"/>
      <c r="G366" s="85"/>
      <c r="H366" s="85"/>
    </row>
    <row r="367">
      <c r="E367" s="85"/>
      <c r="F367" s="85"/>
      <c r="G367" s="85"/>
      <c r="H367" s="85"/>
    </row>
    <row r="368">
      <c r="E368" s="85"/>
      <c r="F368" s="85"/>
      <c r="G368" s="85"/>
      <c r="H368" s="85"/>
    </row>
    <row r="369">
      <c r="E369" s="85"/>
      <c r="F369" s="85"/>
      <c r="G369" s="85"/>
      <c r="H369" s="85"/>
    </row>
    <row r="370">
      <c r="E370" s="85"/>
      <c r="F370" s="85"/>
      <c r="G370" s="85"/>
      <c r="H370" s="85"/>
    </row>
    <row r="371">
      <c r="E371" s="85"/>
      <c r="F371" s="85"/>
      <c r="G371" s="85"/>
      <c r="H371" s="85"/>
    </row>
    <row r="372">
      <c r="E372" s="85"/>
      <c r="F372" s="85"/>
      <c r="G372" s="85"/>
      <c r="H372" s="85"/>
    </row>
    <row r="373">
      <c r="E373" s="85"/>
      <c r="F373" s="85"/>
      <c r="G373" s="85"/>
      <c r="H373" s="85"/>
    </row>
    <row r="374">
      <c r="E374" s="85"/>
      <c r="F374" s="85"/>
      <c r="G374" s="85"/>
      <c r="H374" s="85"/>
    </row>
    <row r="375">
      <c r="E375" s="85"/>
      <c r="F375" s="85"/>
      <c r="G375" s="85"/>
      <c r="H375" s="85"/>
    </row>
    <row r="376">
      <c r="E376" s="85"/>
      <c r="F376" s="85"/>
      <c r="G376" s="85"/>
      <c r="H376" s="85"/>
    </row>
    <row r="377">
      <c r="E377" s="85"/>
      <c r="F377" s="85"/>
      <c r="G377" s="85"/>
      <c r="H377" s="85"/>
    </row>
    <row r="378">
      <c r="E378" s="85"/>
      <c r="F378" s="85"/>
      <c r="G378" s="85"/>
      <c r="H378" s="85"/>
    </row>
    <row r="379">
      <c r="E379" s="85"/>
      <c r="F379" s="85"/>
      <c r="G379" s="85"/>
      <c r="H379" s="85"/>
    </row>
    <row r="380">
      <c r="E380" s="85"/>
      <c r="F380" s="85"/>
      <c r="G380" s="85"/>
      <c r="H380" s="85"/>
    </row>
    <row r="381">
      <c r="E381" s="85"/>
      <c r="F381" s="85"/>
      <c r="G381" s="85"/>
      <c r="H381" s="85"/>
    </row>
    <row r="382">
      <c r="E382" s="85"/>
      <c r="F382" s="85"/>
      <c r="G382" s="85"/>
      <c r="H382" s="85"/>
    </row>
    <row r="383">
      <c r="E383" s="85"/>
      <c r="F383" s="85"/>
      <c r="G383" s="85"/>
      <c r="H383" s="85"/>
    </row>
    <row r="384">
      <c r="E384" s="85"/>
      <c r="F384" s="85"/>
      <c r="G384" s="85"/>
      <c r="H384" s="85"/>
    </row>
    <row r="385">
      <c r="E385" s="85"/>
      <c r="F385" s="85"/>
      <c r="G385" s="85"/>
      <c r="H385" s="85"/>
    </row>
    <row r="386">
      <c r="E386" s="85"/>
      <c r="F386" s="85"/>
      <c r="G386" s="85"/>
      <c r="H386" s="85"/>
    </row>
    <row r="387">
      <c r="E387" s="85"/>
      <c r="F387" s="85"/>
      <c r="G387" s="85"/>
      <c r="H387" s="85"/>
    </row>
    <row r="388">
      <c r="E388" s="85"/>
      <c r="F388" s="85"/>
      <c r="G388" s="85"/>
      <c r="H388" s="85"/>
    </row>
    <row r="389">
      <c r="E389" s="85"/>
      <c r="F389" s="85"/>
      <c r="G389" s="85"/>
      <c r="H389" s="85"/>
    </row>
    <row r="390">
      <c r="E390" s="85"/>
      <c r="F390" s="85"/>
      <c r="G390" s="85"/>
      <c r="H390" s="85"/>
    </row>
    <row r="391">
      <c r="E391" s="85"/>
      <c r="F391" s="85"/>
      <c r="G391" s="85"/>
      <c r="H391" s="85"/>
    </row>
    <row r="392">
      <c r="E392" s="85"/>
      <c r="F392" s="85"/>
      <c r="G392" s="85"/>
      <c r="H392" s="85"/>
    </row>
    <row r="393">
      <c r="E393" s="85"/>
      <c r="F393" s="85"/>
      <c r="G393" s="85"/>
      <c r="H393" s="85"/>
    </row>
    <row r="394">
      <c r="E394" s="85"/>
      <c r="F394" s="85"/>
      <c r="G394" s="85"/>
      <c r="H394" s="85"/>
    </row>
    <row r="395">
      <c r="E395" s="85"/>
      <c r="F395" s="85"/>
      <c r="G395" s="85"/>
      <c r="H395" s="85"/>
    </row>
    <row r="396">
      <c r="E396" s="85"/>
      <c r="F396" s="85"/>
      <c r="G396" s="85"/>
      <c r="H396" s="85"/>
    </row>
    <row r="397">
      <c r="E397" s="85"/>
      <c r="F397" s="85"/>
      <c r="G397" s="85"/>
      <c r="H397" s="85"/>
    </row>
    <row r="398">
      <c r="E398" s="85"/>
      <c r="F398" s="85"/>
      <c r="G398" s="85"/>
      <c r="H398" s="85"/>
    </row>
    <row r="399">
      <c r="E399" s="85"/>
      <c r="F399" s="85"/>
      <c r="G399" s="85"/>
      <c r="H399" s="85"/>
    </row>
    <row r="400">
      <c r="E400" s="85"/>
      <c r="F400" s="85"/>
      <c r="G400" s="85"/>
      <c r="H400" s="85"/>
    </row>
    <row r="401">
      <c r="E401" s="85"/>
      <c r="F401" s="85"/>
      <c r="G401" s="85"/>
      <c r="H401" s="85"/>
    </row>
    <row r="402">
      <c r="E402" s="85"/>
      <c r="F402" s="85"/>
      <c r="G402" s="85"/>
      <c r="H402" s="85"/>
    </row>
    <row r="403">
      <c r="E403" s="85"/>
      <c r="F403" s="85"/>
      <c r="G403" s="85"/>
      <c r="H403" s="85"/>
    </row>
    <row r="404">
      <c r="E404" s="85"/>
      <c r="F404" s="85"/>
      <c r="G404" s="85"/>
      <c r="H404" s="85"/>
    </row>
    <row r="405">
      <c r="E405" s="85"/>
      <c r="F405" s="85"/>
      <c r="G405" s="85"/>
      <c r="H405" s="85"/>
    </row>
    <row r="406">
      <c r="E406" s="85"/>
      <c r="F406" s="85"/>
      <c r="G406" s="85"/>
      <c r="H406" s="85"/>
    </row>
    <row r="407">
      <c r="E407" s="85"/>
      <c r="F407" s="85"/>
      <c r="G407" s="85"/>
      <c r="H407" s="85"/>
    </row>
    <row r="408">
      <c r="E408" s="85"/>
      <c r="F408" s="85"/>
      <c r="G408" s="85"/>
      <c r="H408" s="85"/>
    </row>
    <row r="409">
      <c r="E409" s="85"/>
      <c r="F409" s="85"/>
      <c r="G409" s="85"/>
      <c r="H409" s="85"/>
    </row>
    <row r="410">
      <c r="E410" s="85"/>
      <c r="F410" s="85"/>
      <c r="G410" s="85"/>
      <c r="H410" s="85"/>
    </row>
    <row r="411">
      <c r="E411" s="85"/>
      <c r="F411" s="85"/>
      <c r="G411" s="85"/>
      <c r="H411" s="85"/>
    </row>
    <row r="412">
      <c r="E412" s="85"/>
      <c r="F412" s="85"/>
      <c r="G412" s="85"/>
      <c r="H412" s="85"/>
    </row>
    <row r="413">
      <c r="E413" s="85"/>
      <c r="F413" s="85"/>
      <c r="G413" s="85"/>
      <c r="H413" s="85"/>
    </row>
    <row r="414">
      <c r="E414" s="85"/>
      <c r="F414" s="85"/>
      <c r="G414" s="85"/>
      <c r="H414" s="85"/>
    </row>
    <row r="415">
      <c r="E415" s="85"/>
      <c r="F415" s="85"/>
      <c r="G415" s="85"/>
      <c r="H415" s="85"/>
    </row>
    <row r="416">
      <c r="E416" s="85"/>
      <c r="F416" s="85"/>
      <c r="G416" s="85"/>
      <c r="H416" s="85"/>
    </row>
    <row r="417">
      <c r="E417" s="85"/>
      <c r="F417" s="85"/>
      <c r="G417" s="85"/>
      <c r="H417" s="85"/>
    </row>
    <row r="418">
      <c r="E418" s="85"/>
      <c r="F418" s="85"/>
      <c r="G418" s="85"/>
      <c r="H418" s="85"/>
    </row>
    <row r="419">
      <c r="E419" s="85"/>
      <c r="F419" s="85"/>
      <c r="G419" s="85"/>
      <c r="H419" s="85"/>
    </row>
    <row r="420">
      <c r="E420" s="85"/>
      <c r="F420" s="85"/>
      <c r="G420" s="85"/>
      <c r="H420" s="85"/>
    </row>
    <row r="421">
      <c r="E421" s="85"/>
      <c r="F421" s="85"/>
      <c r="G421" s="85"/>
      <c r="H421" s="85"/>
    </row>
    <row r="422">
      <c r="E422" s="85"/>
      <c r="F422" s="85"/>
      <c r="G422" s="85"/>
      <c r="H422" s="85"/>
    </row>
    <row r="423">
      <c r="E423" s="85"/>
      <c r="F423" s="85"/>
      <c r="G423" s="85"/>
      <c r="H423" s="85"/>
    </row>
    <row r="424">
      <c r="E424" s="85"/>
      <c r="F424" s="85"/>
      <c r="G424" s="85"/>
      <c r="H424" s="85"/>
    </row>
    <row r="425">
      <c r="E425" s="85"/>
      <c r="F425" s="85"/>
      <c r="G425" s="85"/>
      <c r="H425" s="85"/>
    </row>
    <row r="426">
      <c r="E426" s="85"/>
      <c r="F426" s="85"/>
      <c r="G426" s="85"/>
      <c r="H426" s="85"/>
    </row>
    <row r="427">
      <c r="E427" s="85"/>
      <c r="F427" s="85"/>
      <c r="G427" s="85"/>
      <c r="H427" s="85"/>
    </row>
    <row r="428">
      <c r="E428" s="85"/>
      <c r="F428" s="85"/>
      <c r="G428" s="85"/>
      <c r="H428" s="85"/>
    </row>
    <row r="429">
      <c r="E429" s="85"/>
      <c r="F429" s="85"/>
      <c r="G429" s="85"/>
      <c r="H429" s="85"/>
    </row>
    <row r="430">
      <c r="E430" s="85"/>
      <c r="F430" s="85"/>
      <c r="G430" s="85"/>
      <c r="H430" s="85"/>
    </row>
    <row r="431">
      <c r="E431" s="85"/>
      <c r="F431" s="85"/>
      <c r="G431" s="85"/>
      <c r="H431" s="85"/>
    </row>
    <row r="432">
      <c r="E432" s="85"/>
      <c r="F432" s="85"/>
      <c r="G432" s="85"/>
      <c r="H432" s="85"/>
    </row>
    <row r="433">
      <c r="E433" s="85"/>
      <c r="F433" s="85"/>
      <c r="G433" s="85"/>
      <c r="H433" s="85"/>
    </row>
    <row r="434">
      <c r="E434" s="85"/>
      <c r="F434" s="85"/>
      <c r="G434" s="85"/>
      <c r="H434" s="85"/>
    </row>
    <row r="435">
      <c r="E435" s="85"/>
      <c r="F435" s="85"/>
      <c r="G435" s="85"/>
      <c r="H435" s="85"/>
    </row>
    <row r="436">
      <c r="E436" s="85"/>
      <c r="F436" s="85"/>
      <c r="G436" s="85"/>
      <c r="H436" s="85"/>
    </row>
    <row r="437">
      <c r="E437" s="85"/>
      <c r="F437" s="85"/>
      <c r="G437" s="85"/>
      <c r="H437" s="85"/>
    </row>
    <row r="438">
      <c r="E438" s="85"/>
      <c r="F438" s="85"/>
      <c r="G438" s="85"/>
      <c r="H438" s="85"/>
    </row>
    <row r="439">
      <c r="E439" s="85"/>
      <c r="F439" s="85"/>
      <c r="G439" s="85"/>
      <c r="H439" s="85"/>
    </row>
    <row r="440">
      <c r="E440" s="85"/>
      <c r="F440" s="85"/>
      <c r="G440" s="85"/>
      <c r="H440" s="85"/>
    </row>
    <row r="441">
      <c r="E441" s="85"/>
      <c r="F441" s="85"/>
      <c r="G441" s="85"/>
      <c r="H441" s="85"/>
    </row>
    <row r="442">
      <c r="E442" s="85"/>
      <c r="F442" s="85"/>
      <c r="G442" s="85"/>
      <c r="H442" s="85"/>
    </row>
    <row r="443">
      <c r="E443" s="85"/>
      <c r="F443" s="85"/>
      <c r="G443" s="85"/>
      <c r="H443" s="85"/>
    </row>
    <row r="444">
      <c r="E444" s="85"/>
      <c r="F444" s="85"/>
      <c r="G444" s="85"/>
      <c r="H444" s="85"/>
    </row>
    <row r="445">
      <c r="E445" s="85"/>
      <c r="F445" s="85"/>
      <c r="G445" s="85"/>
      <c r="H445" s="85"/>
    </row>
    <row r="446">
      <c r="E446" s="85"/>
      <c r="F446" s="85"/>
      <c r="G446" s="85"/>
      <c r="H446" s="85"/>
    </row>
    <row r="447">
      <c r="E447" s="85"/>
      <c r="F447" s="85"/>
      <c r="G447" s="85"/>
      <c r="H447" s="85"/>
    </row>
    <row r="448">
      <c r="E448" s="85"/>
      <c r="F448" s="85"/>
      <c r="G448" s="85"/>
      <c r="H448" s="85"/>
    </row>
    <row r="449">
      <c r="E449" s="85"/>
      <c r="F449" s="85"/>
      <c r="G449" s="85"/>
      <c r="H449" s="85"/>
    </row>
    <row r="450">
      <c r="E450" s="85"/>
      <c r="F450" s="85"/>
      <c r="G450" s="85"/>
      <c r="H450" s="85"/>
    </row>
    <row r="451">
      <c r="E451" s="85"/>
      <c r="F451" s="85"/>
      <c r="G451" s="85"/>
      <c r="H451" s="85"/>
    </row>
    <row r="452">
      <c r="E452" s="85"/>
      <c r="F452" s="85"/>
      <c r="G452" s="85"/>
      <c r="H452" s="85"/>
    </row>
    <row r="453">
      <c r="E453" s="85"/>
      <c r="F453" s="85"/>
      <c r="G453" s="85"/>
      <c r="H453" s="85"/>
    </row>
    <row r="454">
      <c r="E454" s="85"/>
      <c r="F454" s="85"/>
      <c r="G454" s="85"/>
      <c r="H454" s="85"/>
    </row>
    <row r="455">
      <c r="E455" s="85"/>
      <c r="F455" s="85"/>
      <c r="G455" s="85"/>
      <c r="H455" s="85"/>
    </row>
    <row r="456">
      <c r="E456" s="85"/>
      <c r="F456" s="85"/>
      <c r="G456" s="85"/>
      <c r="H456" s="85"/>
    </row>
    <row r="457">
      <c r="E457" s="85"/>
      <c r="F457" s="85"/>
      <c r="G457" s="85"/>
      <c r="H457" s="85"/>
    </row>
    <row r="458">
      <c r="E458" s="85"/>
      <c r="F458" s="85"/>
      <c r="G458" s="85"/>
      <c r="H458" s="85"/>
    </row>
    <row r="459">
      <c r="E459" s="85"/>
      <c r="F459" s="85"/>
      <c r="G459" s="85"/>
      <c r="H459" s="85"/>
    </row>
    <row r="460">
      <c r="E460" s="85"/>
      <c r="F460" s="85"/>
      <c r="G460" s="85"/>
      <c r="H460" s="85"/>
    </row>
    <row r="461">
      <c r="E461" s="85"/>
      <c r="F461" s="85"/>
      <c r="G461" s="85"/>
      <c r="H461" s="85"/>
    </row>
    <row r="462">
      <c r="E462" s="85"/>
      <c r="F462" s="85"/>
      <c r="G462" s="85"/>
      <c r="H462" s="85"/>
    </row>
    <row r="463">
      <c r="E463" s="85"/>
      <c r="F463" s="85"/>
      <c r="G463" s="85"/>
      <c r="H463" s="85"/>
    </row>
    <row r="464">
      <c r="E464" s="85"/>
      <c r="F464" s="85"/>
      <c r="G464" s="85"/>
      <c r="H464" s="85"/>
    </row>
    <row r="465">
      <c r="E465" s="85"/>
      <c r="F465" s="85"/>
      <c r="G465" s="85"/>
      <c r="H465" s="85"/>
    </row>
    <row r="466">
      <c r="E466" s="85"/>
      <c r="F466" s="85"/>
      <c r="G466" s="85"/>
      <c r="H466" s="85"/>
    </row>
    <row r="467">
      <c r="E467" s="85"/>
      <c r="F467" s="85"/>
      <c r="G467" s="85"/>
      <c r="H467" s="85"/>
    </row>
    <row r="468">
      <c r="E468" s="85"/>
      <c r="F468" s="85"/>
      <c r="G468" s="85"/>
      <c r="H468" s="85"/>
    </row>
    <row r="469">
      <c r="E469" s="85"/>
      <c r="F469" s="85"/>
      <c r="G469" s="85"/>
      <c r="H469" s="85"/>
    </row>
    <row r="470">
      <c r="E470" s="85"/>
      <c r="F470" s="85"/>
      <c r="G470" s="85"/>
      <c r="H470" s="85"/>
    </row>
    <row r="471">
      <c r="E471" s="85"/>
      <c r="F471" s="85"/>
      <c r="G471" s="85"/>
      <c r="H471" s="85"/>
    </row>
    <row r="472">
      <c r="E472" s="85"/>
      <c r="F472" s="85"/>
      <c r="G472" s="85"/>
      <c r="H472" s="85"/>
    </row>
    <row r="473">
      <c r="E473" s="85"/>
      <c r="F473" s="85"/>
      <c r="G473" s="85"/>
      <c r="H473" s="85"/>
    </row>
    <row r="474">
      <c r="E474" s="85"/>
      <c r="F474" s="85"/>
      <c r="G474" s="85"/>
      <c r="H474" s="85"/>
    </row>
    <row r="475">
      <c r="E475" s="85"/>
      <c r="F475" s="85"/>
      <c r="G475" s="85"/>
      <c r="H475" s="85"/>
    </row>
    <row r="476">
      <c r="E476" s="85"/>
      <c r="F476" s="85"/>
      <c r="G476" s="85"/>
      <c r="H476" s="85"/>
    </row>
    <row r="477">
      <c r="E477" s="85"/>
      <c r="F477" s="85"/>
      <c r="G477" s="85"/>
      <c r="H477" s="85"/>
    </row>
    <row r="478">
      <c r="E478" s="85"/>
      <c r="F478" s="85"/>
      <c r="G478" s="85"/>
      <c r="H478" s="85"/>
    </row>
    <row r="479">
      <c r="E479" s="85"/>
      <c r="F479" s="85"/>
      <c r="G479" s="85"/>
      <c r="H479" s="85"/>
    </row>
    <row r="480">
      <c r="E480" s="85"/>
      <c r="F480" s="85"/>
      <c r="G480" s="85"/>
      <c r="H480" s="85"/>
    </row>
    <row r="481">
      <c r="E481" s="85"/>
      <c r="F481" s="85"/>
      <c r="G481" s="85"/>
      <c r="H481" s="85"/>
    </row>
    <row r="482">
      <c r="E482" s="85"/>
      <c r="F482" s="85"/>
      <c r="G482" s="85"/>
      <c r="H482" s="85"/>
    </row>
    <row r="483">
      <c r="E483" s="85"/>
      <c r="F483" s="85"/>
      <c r="G483" s="85"/>
      <c r="H483" s="85"/>
    </row>
    <row r="484">
      <c r="E484" s="85"/>
      <c r="F484" s="85"/>
      <c r="G484" s="85"/>
      <c r="H484" s="85"/>
    </row>
    <row r="485">
      <c r="E485" s="85"/>
      <c r="F485" s="85"/>
      <c r="G485" s="85"/>
      <c r="H485" s="85"/>
    </row>
    <row r="486">
      <c r="E486" s="85"/>
      <c r="F486" s="85"/>
      <c r="G486" s="85"/>
      <c r="H486" s="85"/>
    </row>
    <row r="487">
      <c r="E487" s="85"/>
      <c r="F487" s="85"/>
      <c r="G487" s="85"/>
      <c r="H487" s="85"/>
    </row>
    <row r="488">
      <c r="E488" s="85"/>
      <c r="F488" s="85"/>
      <c r="G488" s="85"/>
      <c r="H488" s="85"/>
    </row>
    <row r="489">
      <c r="E489" s="85"/>
      <c r="F489" s="85"/>
      <c r="G489" s="85"/>
      <c r="H489" s="85"/>
    </row>
    <row r="490">
      <c r="E490" s="85"/>
      <c r="F490" s="85"/>
      <c r="G490" s="85"/>
      <c r="H490" s="85"/>
    </row>
    <row r="491">
      <c r="E491" s="85"/>
      <c r="F491" s="85"/>
      <c r="G491" s="85"/>
      <c r="H491" s="85"/>
    </row>
    <row r="492">
      <c r="E492" s="85"/>
      <c r="F492" s="85"/>
      <c r="G492" s="85"/>
      <c r="H492" s="85"/>
    </row>
    <row r="493">
      <c r="E493" s="85"/>
      <c r="F493" s="85"/>
      <c r="G493" s="85"/>
      <c r="H493" s="85"/>
    </row>
    <row r="494">
      <c r="E494" s="85"/>
      <c r="F494" s="85"/>
      <c r="G494" s="85"/>
      <c r="H494" s="85"/>
    </row>
    <row r="495">
      <c r="E495" s="85"/>
      <c r="F495" s="85"/>
      <c r="G495" s="85"/>
      <c r="H495" s="85"/>
    </row>
    <row r="496">
      <c r="E496" s="85"/>
      <c r="F496" s="85"/>
      <c r="G496" s="85"/>
      <c r="H496" s="85"/>
    </row>
    <row r="497">
      <c r="E497" s="85"/>
      <c r="F497" s="85"/>
      <c r="G497" s="85"/>
      <c r="H497" s="85"/>
    </row>
    <row r="498">
      <c r="E498" s="85"/>
      <c r="F498" s="85"/>
      <c r="G498" s="85"/>
      <c r="H498" s="85"/>
    </row>
    <row r="499">
      <c r="E499" s="85"/>
      <c r="F499" s="85"/>
      <c r="G499" s="85"/>
      <c r="H499" s="85"/>
    </row>
    <row r="500">
      <c r="E500" s="85"/>
      <c r="F500" s="85"/>
      <c r="G500" s="85"/>
      <c r="H500" s="85"/>
    </row>
    <row r="501">
      <c r="E501" s="85"/>
      <c r="F501" s="85"/>
      <c r="G501" s="85"/>
      <c r="H501" s="85"/>
    </row>
    <row r="502">
      <c r="E502" s="85"/>
      <c r="F502" s="85"/>
      <c r="G502" s="85"/>
      <c r="H502" s="85"/>
    </row>
    <row r="503">
      <c r="E503" s="85"/>
      <c r="F503" s="85"/>
      <c r="G503" s="85"/>
      <c r="H503" s="85"/>
    </row>
    <row r="504">
      <c r="E504" s="85"/>
      <c r="F504" s="85"/>
      <c r="G504" s="85"/>
      <c r="H504" s="85"/>
    </row>
    <row r="505">
      <c r="E505" s="85"/>
      <c r="F505" s="85"/>
      <c r="G505" s="85"/>
      <c r="H505" s="85"/>
    </row>
    <row r="506">
      <c r="E506" s="85"/>
      <c r="F506" s="85"/>
      <c r="G506" s="85"/>
      <c r="H506" s="85"/>
    </row>
    <row r="507">
      <c r="E507" s="85"/>
      <c r="F507" s="85"/>
      <c r="G507" s="85"/>
      <c r="H507" s="85"/>
    </row>
    <row r="508">
      <c r="E508" s="85"/>
      <c r="F508" s="85"/>
      <c r="G508" s="85"/>
      <c r="H508" s="85"/>
    </row>
    <row r="509">
      <c r="E509" s="85"/>
      <c r="F509" s="85"/>
      <c r="G509" s="85"/>
      <c r="H509" s="85"/>
    </row>
    <row r="510">
      <c r="E510" s="85"/>
      <c r="F510" s="85"/>
      <c r="G510" s="85"/>
      <c r="H510" s="85"/>
    </row>
    <row r="511">
      <c r="E511" s="85"/>
      <c r="F511" s="85"/>
      <c r="G511" s="85"/>
      <c r="H511" s="85"/>
    </row>
    <row r="512">
      <c r="E512" s="85"/>
      <c r="F512" s="85"/>
      <c r="G512" s="85"/>
      <c r="H512" s="85"/>
    </row>
    <row r="513">
      <c r="E513" s="85"/>
      <c r="F513" s="85"/>
      <c r="G513" s="85"/>
      <c r="H513" s="85"/>
    </row>
    <row r="514">
      <c r="E514" s="85"/>
      <c r="F514" s="85"/>
      <c r="G514" s="85"/>
      <c r="H514" s="85"/>
    </row>
    <row r="515">
      <c r="E515" s="85"/>
      <c r="F515" s="85"/>
      <c r="G515" s="85"/>
      <c r="H515" s="85"/>
    </row>
    <row r="516">
      <c r="E516" s="85"/>
      <c r="F516" s="85"/>
      <c r="G516" s="85"/>
      <c r="H516" s="85"/>
    </row>
    <row r="517">
      <c r="E517" s="85"/>
      <c r="F517" s="85"/>
      <c r="G517" s="85"/>
      <c r="H517" s="85"/>
    </row>
    <row r="518">
      <c r="E518" s="85"/>
      <c r="F518" s="85"/>
      <c r="G518" s="85"/>
      <c r="H518" s="85"/>
    </row>
    <row r="519">
      <c r="E519" s="85"/>
      <c r="F519" s="85"/>
      <c r="G519" s="85"/>
      <c r="H519" s="85"/>
    </row>
    <row r="520">
      <c r="E520" s="85"/>
      <c r="F520" s="85"/>
      <c r="G520" s="85"/>
      <c r="H520" s="85"/>
    </row>
    <row r="521">
      <c r="E521" s="85"/>
      <c r="F521" s="85"/>
      <c r="G521" s="85"/>
      <c r="H521" s="85"/>
    </row>
    <row r="522">
      <c r="E522" s="85"/>
      <c r="F522" s="85"/>
      <c r="G522" s="85"/>
      <c r="H522" s="85"/>
    </row>
    <row r="523">
      <c r="E523" s="85"/>
      <c r="F523" s="85"/>
      <c r="G523" s="85"/>
      <c r="H523" s="85"/>
    </row>
    <row r="524">
      <c r="E524" s="85"/>
      <c r="F524" s="85"/>
      <c r="G524" s="85"/>
      <c r="H524" s="85"/>
    </row>
    <row r="525">
      <c r="E525" s="85"/>
      <c r="F525" s="85"/>
      <c r="G525" s="85"/>
      <c r="H525" s="85"/>
    </row>
    <row r="526">
      <c r="E526" s="85"/>
      <c r="F526" s="85"/>
      <c r="G526" s="85"/>
      <c r="H526" s="85"/>
    </row>
    <row r="527">
      <c r="E527" s="85"/>
      <c r="F527" s="85"/>
      <c r="G527" s="85"/>
      <c r="H527" s="85"/>
    </row>
    <row r="528">
      <c r="E528" s="85"/>
      <c r="F528" s="85"/>
      <c r="G528" s="85"/>
      <c r="H528" s="85"/>
    </row>
    <row r="529">
      <c r="E529" s="85"/>
      <c r="F529" s="85"/>
      <c r="G529" s="85"/>
      <c r="H529" s="85"/>
    </row>
    <row r="530">
      <c r="E530" s="85"/>
      <c r="F530" s="85"/>
      <c r="G530" s="85"/>
      <c r="H530" s="85"/>
    </row>
    <row r="531">
      <c r="E531" s="85"/>
      <c r="F531" s="85"/>
      <c r="G531" s="85"/>
      <c r="H531" s="85"/>
    </row>
    <row r="532">
      <c r="E532" s="85"/>
      <c r="F532" s="85"/>
      <c r="G532" s="85"/>
      <c r="H532" s="85"/>
    </row>
    <row r="533">
      <c r="E533" s="85"/>
      <c r="F533" s="85"/>
      <c r="G533" s="85"/>
      <c r="H533" s="85"/>
    </row>
    <row r="534">
      <c r="E534" s="85"/>
      <c r="F534" s="85"/>
      <c r="G534" s="85"/>
      <c r="H534" s="85"/>
    </row>
    <row r="535">
      <c r="E535" s="85"/>
      <c r="F535" s="85"/>
      <c r="G535" s="85"/>
      <c r="H535" s="85"/>
    </row>
    <row r="536">
      <c r="E536" s="85"/>
      <c r="F536" s="85"/>
      <c r="G536" s="85"/>
      <c r="H536" s="85"/>
    </row>
    <row r="537">
      <c r="E537" s="85"/>
      <c r="F537" s="85"/>
      <c r="G537" s="85"/>
      <c r="H537" s="85"/>
    </row>
    <row r="538">
      <c r="E538" s="85"/>
      <c r="F538" s="85"/>
      <c r="G538" s="85"/>
      <c r="H538" s="85"/>
    </row>
    <row r="539">
      <c r="E539" s="85"/>
      <c r="F539" s="85"/>
      <c r="G539" s="85"/>
      <c r="H539" s="85"/>
    </row>
    <row r="540">
      <c r="E540" s="85"/>
      <c r="F540" s="85"/>
      <c r="G540" s="85"/>
      <c r="H540" s="85"/>
    </row>
    <row r="541">
      <c r="E541" s="85"/>
      <c r="F541" s="85"/>
      <c r="G541" s="85"/>
      <c r="H541" s="85"/>
    </row>
    <row r="542">
      <c r="E542" s="85"/>
      <c r="F542" s="85"/>
      <c r="G542" s="85"/>
      <c r="H542" s="85"/>
    </row>
    <row r="543">
      <c r="E543" s="85"/>
      <c r="F543" s="85"/>
      <c r="G543" s="85"/>
      <c r="H543" s="85"/>
    </row>
    <row r="544">
      <c r="E544" s="85"/>
      <c r="F544" s="85"/>
      <c r="G544" s="85"/>
      <c r="H544" s="85"/>
    </row>
    <row r="545">
      <c r="E545" s="85"/>
      <c r="F545" s="85"/>
      <c r="G545" s="85"/>
      <c r="H545" s="85"/>
    </row>
    <row r="546">
      <c r="E546" s="85"/>
      <c r="F546" s="85"/>
      <c r="G546" s="85"/>
      <c r="H546" s="85"/>
    </row>
    <row r="547">
      <c r="E547" s="85"/>
      <c r="F547" s="85"/>
      <c r="G547" s="85"/>
      <c r="H547" s="85"/>
    </row>
    <row r="548">
      <c r="E548" s="85"/>
      <c r="F548" s="85"/>
      <c r="G548" s="85"/>
      <c r="H548" s="85"/>
    </row>
    <row r="549">
      <c r="E549" s="85"/>
      <c r="F549" s="85"/>
      <c r="G549" s="85"/>
      <c r="H549" s="85"/>
    </row>
    <row r="550">
      <c r="E550" s="85"/>
      <c r="F550" s="85"/>
      <c r="G550" s="85"/>
      <c r="H550" s="85"/>
    </row>
    <row r="551">
      <c r="E551" s="85"/>
      <c r="F551" s="85"/>
      <c r="G551" s="85"/>
      <c r="H551" s="85"/>
    </row>
    <row r="552">
      <c r="E552" s="85"/>
      <c r="F552" s="85"/>
      <c r="G552" s="85"/>
      <c r="H552" s="85"/>
    </row>
    <row r="553">
      <c r="E553" s="85"/>
      <c r="F553" s="85"/>
      <c r="G553" s="85"/>
      <c r="H553" s="85"/>
    </row>
    <row r="554">
      <c r="E554" s="85"/>
      <c r="F554" s="85"/>
      <c r="G554" s="85"/>
      <c r="H554" s="85"/>
    </row>
    <row r="555">
      <c r="E555" s="85"/>
      <c r="F555" s="85"/>
      <c r="G555" s="85"/>
      <c r="H555" s="85"/>
    </row>
    <row r="556">
      <c r="E556" s="85"/>
      <c r="F556" s="85"/>
      <c r="G556" s="85"/>
      <c r="H556" s="85"/>
    </row>
    <row r="557">
      <c r="E557" s="85"/>
      <c r="F557" s="85"/>
      <c r="G557" s="85"/>
      <c r="H557" s="85"/>
    </row>
    <row r="558">
      <c r="E558" s="85"/>
      <c r="F558" s="85"/>
      <c r="G558" s="85"/>
      <c r="H558" s="85"/>
    </row>
    <row r="559">
      <c r="E559" s="85"/>
      <c r="F559" s="85"/>
      <c r="G559" s="85"/>
      <c r="H559" s="85"/>
    </row>
    <row r="560">
      <c r="E560" s="85"/>
      <c r="F560" s="85"/>
      <c r="G560" s="85"/>
      <c r="H560" s="85"/>
    </row>
    <row r="561">
      <c r="E561" s="85"/>
      <c r="F561" s="85"/>
      <c r="G561" s="85"/>
      <c r="H561" s="85"/>
    </row>
    <row r="562">
      <c r="E562" s="85"/>
      <c r="F562" s="85"/>
      <c r="G562" s="85"/>
      <c r="H562" s="85"/>
    </row>
    <row r="563">
      <c r="E563" s="85"/>
      <c r="F563" s="85"/>
      <c r="G563" s="85"/>
      <c r="H563" s="85"/>
    </row>
    <row r="564">
      <c r="E564" s="85"/>
      <c r="F564" s="85"/>
      <c r="G564" s="85"/>
      <c r="H564" s="85"/>
    </row>
    <row r="565">
      <c r="E565" s="85"/>
      <c r="F565" s="85"/>
      <c r="G565" s="85"/>
      <c r="H565" s="85"/>
    </row>
    <row r="566">
      <c r="E566" s="85"/>
      <c r="F566" s="85"/>
      <c r="G566" s="85"/>
      <c r="H566" s="85"/>
    </row>
    <row r="567">
      <c r="E567" s="85"/>
      <c r="F567" s="85"/>
      <c r="G567" s="85"/>
      <c r="H567" s="85"/>
    </row>
    <row r="568">
      <c r="E568" s="85"/>
      <c r="F568" s="85"/>
      <c r="G568" s="85"/>
      <c r="H568" s="85"/>
    </row>
    <row r="569">
      <c r="E569" s="85"/>
      <c r="F569" s="85"/>
      <c r="G569" s="85"/>
      <c r="H569" s="85"/>
    </row>
    <row r="570">
      <c r="E570" s="85"/>
      <c r="F570" s="85"/>
      <c r="G570" s="85"/>
      <c r="H570" s="85"/>
    </row>
    <row r="571">
      <c r="E571" s="85"/>
      <c r="F571" s="85"/>
      <c r="G571" s="85"/>
      <c r="H571" s="85"/>
    </row>
    <row r="572">
      <c r="E572" s="85"/>
      <c r="F572" s="85"/>
      <c r="G572" s="85"/>
      <c r="H572" s="85"/>
    </row>
    <row r="573">
      <c r="E573" s="85"/>
      <c r="F573" s="85"/>
      <c r="G573" s="85"/>
      <c r="H573" s="85"/>
    </row>
    <row r="574">
      <c r="E574" s="85"/>
      <c r="F574" s="85"/>
      <c r="G574" s="85"/>
      <c r="H574" s="85"/>
    </row>
    <row r="575">
      <c r="E575" s="85"/>
      <c r="F575" s="85"/>
      <c r="G575" s="85"/>
      <c r="H575" s="85"/>
    </row>
    <row r="576">
      <c r="E576" s="85"/>
      <c r="F576" s="85"/>
      <c r="G576" s="85"/>
      <c r="H576" s="85"/>
    </row>
    <row r="577">
      <c r="E577" s="85"/>
      <c r="F577" s="85"/>
      <c r="G577" s="85"/>
      <c r="H577" s="85"/>
    </row>
    <row r="578">
      <c r="E578" s="85"/>
      <c r="F578" s="85"/>
      <c r="G578" s="85"/>
      <c r="H578" s="85"/>
    </row>
    <row r="579">
      <c r="E579" s="85"/>
      <c r="F579" s="85"/>
      <c r="G579" s="85"/>
      <c r="H579" s="85"/>
    </row>
    <row r="580">
      <c r="E580" s="85"/>
      <c r="F580" s="85"/>
      <c r="G580" s="85"/>
      <c r="H580" s="85"/>
    </row>
    <row r="581">
      <c r="E581" s="85"/>
      <c r="F581" s="85"/>
      <c r="G581" s="85"/>
      <c r="H581" s="85"/>
    </row>
    <row r="582">
      <c r="E582" s="85"/>
      <c r="F582" s="85"/>
      <c r="G582" s="85"/>
      <c r="H582" s="85"/>
    </row>
    <row r="583">
      <c r="E583" s="85"/>
      <c r="F583" s="85"/>
      <c r="G583" s="85"/>
      <c r="H583" s="85"/>
    </row>
    <row r="584">
      <c r="E584" s="85"/>
      <c r="F584" s="85"/>
      <c r="G584" s="85"/>
      <c r="H584" s="85"/>
    </row>
    <row r="585">
      <c r="E585" s="85"/>
      <c r="F585" s="85"/>
      <c r="G585" s="85"/>
      <c r="H585" s="85"/>
    </row>
    <row r="586">
      <c r="E586" s="85"/>
      <c r="F586" s="85"/>
      <c r="G586" s="85"/>
      <c r="H586" s="85"/>
    </row>
    <row r="587">
      <c r="E587" s="85"/>
      <c r="F587" s="85"/>
      <c r="G587" s="85"/>
      <c r="H587" s="85"/>
    </row>
    <row r="588">
      <c r="E588" s="85"/>
      <c r="F588" s="85"/>
      <c r="G588" s="85"/>
      <c r="H588" s="85"/>
    </row>
    <row r="589">
      <c r="E589" s="85"/>
      <c r="F589" s="85"/>
      <c r="G589" s="85"/>
      <c r="H589" s="85"/>
    </row>
    <row r="590">
      <c r="E590" s="85"/>
      <c r="F590" s="85"/>
      <c r="G590" s="85"/>
      <c r="H590" s="85"/>
    </row>
    <row r="591">
      <c r="E591" s="85"/>
      <c r="F591" s="85"/>
      <c r="G591" s="85"/>
      <c r="H591" s="85"/>
    </row>
    <row r="592">
      <c r="E592" s="85"/>
      <c r="F592" s="85"/>
      <c r="G592" s="85"/>
      <c r="H592" s="85"/>
    </row>
    <row r="593">
      <c r="E593" s="85"/>
      <c r="F593" s="85"/>
      <c r="G593" s="85"/>
      <c r="H593" s="85"/>
    </row>
    <row r="594">
      <c r="E594" s="85"/>
      <c r="F594" s="85"/>
      <c r="G594" s="85"/>
      <c r="H594" s="85"/>
    </row>
    <row r="595">
      <c r="E595" s="85"/>
      <c r="F595" s="85"/>
      <c r="G595" s="85"/>
      <c r="H595" s="85"/>
    </row>
    <row r="596">
      <c r="E596" s="85"/>
      <c r="F596" s="85"/>
      <c r="G596" s="85"/>
      <c r="H596" s="85"/>
    </row>
    <row r="597">
      <c r="E597" s="85"/>
      <c r="F597" s="85"/>
      <c r="G597" s="85"/>
      <c r="H597" s="85"/>
    </row>
    <row r="598">
      <c r="E598" s="85"/>
      <c r="F598" s="85"/>
      <c r="G598" s="85"/>
      <c r="H598" s="85"/>
    </row>
    <row r="599">
      <c r="E599" s="85"/>
      <c r="F599" s="85"/>
      <c r="G599" s="85"/>
      <c r="H599" s="85"/>
    </row>
    <row r="600">
      <c r="E600" s="85"/>
      <c r="F600" s="85"/>
      <c r="G600" s="85"/>
      <c r="H600" s="85"/>
    </row>
    <row r="601">
      <c r="E601" s="85"/>
      <c r="F601" s="85"/>
      <c r="G601" s="85"/>
      <c r="H601" s="85"/>
    </row>
    <row r="602">
      <c r="E602" s="85"/>
      <c r="F602" s="85"/>
      <c r="G602" s="85"/>
      <c r="H602" s="85"/>
    </row>
    <row r="603">
      <c r="E603" s="85"/>
      <c r="F603" s="85"/>
      <c r="G603" s="85"/>
      <c r="H603" s="85"/>
    </row>
    <row r="604">
      <c r="E604" s="85"/>
      <c r="F604" s="85"/>
      <c r="G604" s="85"/>
      <c r="H604" s="85"/>
    </row>
    <row r="605">
      <c r="E605" s="85"/>
      <c r="F605" s="85"/>
      <c r="G605" s="85"/>
      <c r="H605" s="85"/>
    </row>
    <row r="606">
      <c r="E606" s="85"/>
      <c r="F606" s="85"/>
      <c r="G606" s="85"/>
      <c r="H606" s="85"/>
    </row>
    <row r="607">
      <c r="E607" s="85"/>
      <c r="F607" s="85"/>
      <c r="G607" s="85"/>
      <c r="H607" s="85"/>
    </row>
    <row r="608">
      <c r="E608" s="85"/>
      <c r="F608" s="85"/>
      <c r="G608" s="85"/>
      <c r="H608" s="85"/>
    </row>
    <row r="609">
      <c r="E609" s="85"/>
      <c r="F609" s="85"/>
      <c r="G609" s="85"/>
      <c r="H609" s="85"/>
    </row>
    <row r="610">
      <c r="E610" s="85"/>
      <c r="F610" s="85"/>
      <c r="G610" s="85"/>
      <c r="H610" s="85"/>
    </row>
    <row r="611">
      <c r="E611" s="85"/>
      <c r="F611" s="85"/>
      <c r="G611" s="85"/>
      <c r="H611" s="85"/>
    </row>
    <row r="612">
      <c r="E612" s="85"/>
      <c r="F612" s="85"/>
      <c r="G612" s="85"/>
      <c r="H612" s="85"/>
    </row>
    <row r="613">
      <c r="E613" s="85"/>
      <c r="F613" s="85"/>
      <c r="G613" s="85"/>
      <c r="H613" s="85"/>
    </row>
    <row r="614">
      <c r="E614" s="85"/>
      <c r="F614" s="85"/>
      <c r="G614" s="85"/>
      <c r="H614" s="85"/>
    </row>
    <row r="615">
      <c r="E615" s="85"/>
      <c r="F615" s="85"/>
      <c r="G615" s="85"/>
      <c r="H615" s="85"/>
    </row>
    <row r="616">
      <c r="E616" s="85"/>
      <c r="F616" s="85"/>
      <c r="G616" s="85"/>
      <c r="H616" s="85"/>
    </row>
    <row r="617">
      <c r="E617" s="85"/>
      <c r="F617" s="85"/>
      <c r="G617" s="85"/>
      <c r="H617" s="85"/>
    </row>
    <row r="618">
      <c r="E618" s="85"/>
      <c r="F618" s="85"/>
      <c r="G618" s="85"/>
      <c r="H618" s="85"/>
    </row>
    <row r="619">
      <c r="E619" s="85"/>
      <c r="F619" s="85"/>
      <c r="G619" s="85"/>
      <c r="H619" s="85"/>
    </row>
    <row r="620">
      <c r="E620" s="85"/>
      <c r="F620" s="85"/>
      <c r="G620" s="85"/>
      <c r="H620" s="85"/>
    </row>
    <row r="621">
      <c r="E621" s="85"/>
      <c r="F621" s="85"/>
      <c r="G621" s="85"/>
      <c r="H621" s="85"/>
    </row>
    <row r="622">
      <c r="E622" s="85"/>
      <c r="F622" s="85"/>
      <c r="G622" s="85"/>
      <c r="H622" s="85"/>
    </row>
    <row r="623">
      <c r="E623" s="85"/>
      <c r="F623" s="85"/>
      <c r="G623" s="85"/>
      <c r="H623" s="85"/>
    </row>
    <row r="624">
      <c r="E624" s="85"/>
      <c r="F624" s="85"/>
      <c r="G624" s="85"/>
      <c r="H624" s="85"/>
    </row>
    <row r="625">
      <c r="E625" s="85"/>
      <c r="F625" s="85"/>
      <c r="G625" s="85"/>
      <c r="H625" s="85"/>
    </row>
    <row r="626">
      <c r="E626" s="85"/>
      <c r="F626" s="85"/>
      <c r="G626" s="85"/>
      <c r="H626" s="85"/>
    </row>
    <row r="627">
      <c r="E627" s="85"/>
      <c r="F627" s="85"/>
      <c r="G627" s="85"/>
      <c r="H627" s="85"/>
    </row>
    <row r="628">
      <c r="E628" s="85"/>
      <c r="F628" s="85"/>
      <c r="G628" s="85"/>
      <c r="H628" s="85"/>
    </row>
    <row r="629">
      <c r="E629" s="85"/>
      <c r="F629" s="85"/>
      <c r="G629" s="85"/>
      <c r="H629" s="85"/>
    </row>
    <row r="630">
      <c r="E630" s="85"/>
      <c r="F630" s="85"/>
      <c r="G630" s="85"/>
      <c r="H630" s="85"/>
    </row>
    <row r="631">
      <c r="E631" s="85"/>
      <c r="F631" s="85"/>
      <c r="G631" s="85"/>
      <c r="H631" s="85"/>
    </row>
    <row r="632">
      <c r="E632" s="85"/>
      <c r="F632" s="85"/>
      <c r="G632" s="85"/>
      <c r="H632" s="85"/>
    </row>
    <row r="633">
      <c r="E633" s="85"/>
      <c r="F633" s="85"/>
      <c r="G633" s="85"/>
      <c r="H633" s="85"/>
    </row>
    <row r="634">
      <c r="E634" s="85"/>
      <c r="F634" s="85"/>
      <c r="G634" s="85"/>
      <c r="H634" s="85"/>
    </row>
    <row r="635">
      <c r="E635" s="85"/>
      <c r="F635" s="85"/>
      <c r="G635" s="85"/>
      <c r="H635" s="85"/>
    </row>
    <row r="636">
      <c r="E636" s="85"/>
      <c r="F636" s="85"/>
      <c r="G636" s="85"/>
      <c r="H636" s="85"/>
    </row>
    <row r="637">
      <c r="E637" s="85"/>
      <c r="F637" s="85"/>
      <c r="G637" s="85"/>
      <c r="H637" s="85"/>
    </row>
    <row r="638">
      <c r="E638" s="85"/>
      <c r="F638" s="85"/>
      <c r="G638" s="85"/>
      <c r="H638" s="85"/>
    </row>
    <row r="639">
      <c r="E639" s="85"/>
      <c r="F639" s="85"/>
      <c r="G639" s="85"/>
      <c r="H639" s="85"/>
    </row>
    <row r="640">
      <c r="E640" s="85"/>
      <c r="F640" s="85"/>
      <c r="G640" s="85"/>
      <c r="H640" s="85"/>
    </row>
    <row r="641">
      <c r="E641" s="85"/>
      <c r="F641" s="85"/>
      <c r="G641" s="85"/>
      <c r="H641" s="85"/>
    </row>
    <row r="642">
      <c r="E642" s="85"/>
      <c r="F642" s="85"/>
      <c r="G642" s="85"/>
      <c r="H642" s="85"/>
    </row>
    <row r="643">
      <c r="E643" s="85"/>
      <c r="F643" s="85"/>
      <c r="G643" s="85"/>
      <c r="H643" s="85"/>
    </row>
    <row r="644">
      <c r="E644" s="85"/>
      <c r="F644" s="85"/>
      <c r="G644" s="85"/>
      <c r="H644" s="85"/>
    </row>
    <row r="645">
      <c r="E645" s="85"/>
      <c r="F645" s="85"/>
      <c r="G645" s="85"/>
      <c r="H645" s="85"/>
    </row>
    <row r="646">
      <c r="E646" s="85"/>
      <c r="F646" s="85"/>
      <c r="G646" s="85"/>
      <c r="H646" s="85"/>
    </row>
    <row r="647">
      <c r="E647" s="85"/>
      <c r="F647" s="85"/>
      <c r="G647" s="85"/>
      <c r="H647" s="85"/>
    </row>
    <row r="648">
      <c r="E648" s="85"/>
      <c r="F648" s="85"/>
      <c r="G648" s="85"/>
      <c r="H648" s="85"/>
    </row>
    <row r="649">
      <c r="E649" s="85"/>
      <c r="F649" s="85"/>
      <c r="G649" s="85"/>
      <c r="H649" s="85"/>
    </row>
    <row r="650">
      <c r="E650" s="85"/>
      <c r="F650" s="85"/>
      <c r="G650" s="85"/>
      <c r="H650" s="85"/>
    </row>
    <row r="651">
      <c r="E651" s="85"/>
      <c r="F651" s="85"/>
      <c r="G651" s="85"/>
      <c r="H651" s="85"/>
    </row>
    <row r="652">
      <c r="E652" s="85"/>
      <c r="F652" s="85"/>
      <c r="G652" s="85"/>
      <c r="H652" s="85"/>
    </row>
    <row r="653">
      <c r="E653" s="85"/>
      <c r="F653" s="85"/>
      <c r="G653" s="85"/>
      <c r="H653" s="85"/>
    </row>
    <row r="654">
      <c r="E654" s="85"/>
      <c r="F654" s="85"/>
      <c r="G654" s="85"/>
      <c r="H654" s="85"/>
    </row>
    <row r="655">
      <c r="E655" s="85"/>
      <c r="F655" s="85"/>
      <c r="G655" s="85"/>
      <c r="H655" s="85"/>
    </row>
    <row r="656">
      <c r="E656" s="85"/>
      <c r="F656" s="85"/>
      <c r="G656" s="85"/>
      <c r="H656" s="85"/>
    </row>
    <row r="657">
      <c r="E657" s="85"/>
      <c r="F657" s="85"/>
      <c r="G657" s="85"/>
      <c r="H657" s="85"/>
    </row>
    <row r="658">
      <c r="E658" s="85"/>
      <c r="F658" s="85"/>
      <c r="G658" s="85"/>
      <c r="H658" s="85"/>
    </row>
    <row r="659">
      <c r="E659" s="85"/>
      <c r="F659" s="85"/>
      <c r="G659" s="85"/>
      <c r="H659" s="85"/>
    </row>
    <row r="660">
      <c r="E660" s="85"/>
      <c r="F660" s="85"/>
      <c r="G660" s="85"/>
      <c r="H660" s="85"/>
    </row>
    <row r="661">
      <c r="E661" s="85"/>
      <c r="F661" s="85"/>
      <c r="G661" s="85"/>
      <c r="H661" s="85"/>
    </row>
    <row r="662">
      <c r="E662" s="85"/>
      <c r="F662" s="85"/>
      <c r="G662" s="85"/>
      <c r="H662" s="85"/>
    </row>
    <row r="663">
      <c r="E663" s="85"/>
      <c r="F663" s="85"/>
      <c r="G663" s="85"/>
      <c r="H663" s="85"/>
    </row>
    <row r="664">
      <c r="E664" s="85"/>
      <c r="F664" s="85"/>
      <c r="G664" s="85"/>
      <c r="H664" s="85"/>
    </row>
    <row r="665">
      <c r="E665" s="85"/>
      <c r="F665" s="85"/>
      <c r="G665" s="85"/>
      <c r="H665" s="85"/>
    </row>
    <row r="666">
      <c r="E666" s="85"/>
      <c r="F666" s="85"/>
      <c r="G666" s="85"/>
      <c r="H666" s="85"/>
    </row>
    <row r="667">
      <c r="E667" s="85"/>
      <c r="F667" s="85"/>
      <c r="G667" s="85"/>
      <c r="H667" s="85"/>
    </row>
    <row r="668">
      <c r="E668" s="85"/>
      <c r="F668" s="85"/>
      <c r="G668" s="85"/>
      <c r="H668" s="85"/>
    </row>
    <row r="669">
      <c r="E669" s="85"/>
      <c r="F669" s="85"/>
      <c r="G669" s="85"/>
      <c r="H669" s="85"/>
    </row>
    <row r="670">
      <c r="E670" s="85"/>
      <c r="F670" s="85"/>
      <c r="G670" s="85"/>
      <c r="H670" s="85"/>
    </row>
    <row r="671">
      <c r="E671" s="85"/>
      <c r="F671" s="85"/>
      <c r="G671" s="85"/>
      <c r="H671" s="85"/>
    </row>
    <row r="672">
      <c r="E672" s="85"/>
      <c r="F672" s="85"/>
      <c r="G672" s="85"/>
      <c r="H672" s="85"/>
    </row>
    <row r="673">
      <c r="E673" s="85"/>
      <c r="F673" s="85"/>
      <c r="G673" s="85"/>
      <c r="H673" s="85"/>
    </row>
    <row r="674">
      <c r="E674" s="85"/>
      <c r="F674" s="85"/>
      <c r="G674" s="85"/>
      <c r="H674" s="85"/>
    </row>
    <row r="675">
      <c r="E675" s="85"/>
      <c r="F675" s="85"/>
      <c r="G675" s="85"/>
      <c r="H675" s="85"/>
    </row>
    <row r="676">
      <c r="E676" s="85"/>
      <c r="F676" s="85"/>
      <c r="G676" s="85"/>
      <c r="H676" s="85"/>
    </row>
    <row r="677">
      <c r="E677" s="85"/>
      <c r="F677" s="85"/>
      <c r="G677" s="85"/>
      <c r="H677" s="85"/>
    </row>
    <row r="678">
      <c r="E678" s="85"/>
      <c r="F678" s="85"/>
      <c r="G678" s="85"/>
      <c r="H678" s="85"/>
    </row>
    <row r="679">
      <c r="E679" s="85"/>
      <c r="F679" s="85"/>
      <c r="G679" s="85"/>
      <c r="H679" s="85"/>
    </row>
    <row r="680">
      <c r="E680" s="85"/>
      <c r="F680" s="85"/>
      <c r="G680" s="85"/>
      <c r="H680" s="85"/>
    </row>
    <row r="681">
      <c r="E681" s="85"/>
      <c r="F681" s="85"/>
      <c r="G681" s="85"/>
      <c r="H681" s="85"/>
    </row>
    <row r="682">
      <c r="E682" s="85"/>
      <c r="F682" s="85"/>
      <c r="G682" s="85"/>
      <c r="H682" s="85"/>
    </row>
    <row r="683">
      <c r="E683" s="85"/>
      <c r="F683" s="85"/>
      <c r="G683" s="85"/>
      <c r="H683" s="85"/>
    </row>
    <row r="684">
      <c r="E684" s="85"/>
      <c r="F684" s="85"/>
      <c r="G684" s="85"/>
      <c r="H684" s="85"/>
    </row>
    <row r="685">
      <c r="E685" s="85"/>
      <c r="F685" s="85"/>
      <c r="G685" s="85"/>
      <c r="H685" s="85"/>
    </row>
    <row r="686">
      <c r="E686" s="85"/>
      <c r="F686" s="85"/>
      <c r="G686" s="85"/>
      <c r="H686" s="85"/>
    </row>
    <row r="687">
      <c r="E687" s="85"/>
      <c r="F687" s="85"/>
      <c r="G687" s="85"/>
      <c r="H687" s="85"/>
    </row>
    <row r="688">
      <c r="E688" s="85"/>
      <c r="F688" s="85"/>
      <c r="G688" s="85"/>
      <c r="H688" s="85"/>
    </row>
    <row r="689">
      <c r="E689" s="85"/>
      <c r="F689" s="85"/>
      <c r="G689" s="85"/>
      <c r="H689" s="85"/>
    </row>
    <row r="690">
      <c r="E690" s="85"/>
      <c r="F690" s="85"/>
      <c r="G690" s="85"/>
      <c r="H690" s="85"/>
    </row>
    <row r="691">
      <c r="E691" s="85"/>
      <c r="F691" s="85"/>
      <c r="G691" s="85"/>
      <c r="H691" s="85"/>
    </row>
    <row r="692">
      <c r="E692" s="85"/>
      <c r="F692" s="85"/>
      <c r="G692" s="85"/>
      <c r="H692" s="85"/>
    </row>
    <row r="693">
      <c r="E693" s="85"/>
      <c r="F693" s="85"/>
      <c r="G693" s="85"/>
      <c r="H693" s="85"/>
    </row>
    <row r="694">
      <c r="E694" s="85"/>
      <c r="F694" s="85"/>
      <c r="G694" s="85"/>
      <c r="H694" s="85"/>
    </row>
    <row r="695">
      <c r="E695" s="85"/>
      <c r="F695" s="85"/>
      <c r="G695" s="85"/>
      <c r="H695" s="85"/>
    </row>
    <row r="696">
      <c r="E696" s="85"/>
      <c r="F696" s="85"/>
      <c r="G696" s="85"/>
      <c r="H696" s="85"/>
    </row>
    <row r="697">
      <c r="E697" s="85"/>
      <c r="F697" s="85"/>
      <c r="G697" s="85"/>
      <c r="H697" s="85"/>
    </row>
    <row r="698">
      <c r="E698" s="85"/>
      <c r="F698" s="85"/>
      <c r="G698" s="85"/>
      <c r="H698" s="85"/>
    </row>
    <row r="699">
      <c r="E699" s="85"/>
      <c r="F699" s="85"/>
      <c r="G699" s="85"/>
      <c r="H699" s="85"/>
    </row>
    <row r="700">
      <c r="E700" s="85"/>
      <c r="F700" s="85"/>
      <c r="G700" s="85"/>
      <c r="H700" s="85"/>
    </row>
    <row r="701">
      <c r="E701" s="85"/>
      <c r="F701" s="85"/>
      <c r="G701" s="85"/>
      <c r="H701" s="85"/>
    </row>
    <row r="702">
      <c r="E702" s="85"/>
      <c r="F702" s="85"/>
      <c r="G702" s="85"/>
      <c r="H702" s="85"/>
    </row>
    <row r="703">
      <c r="E703" s="85"/>
      <c r="F703" s="85"/>
      <c r="G703" s="85"/>
      <c r="H703" s="85"/>
    </row>
    <row r="704">
      <c r="E704" s="85"/>
      <c r="F704" s="85"/>
      <c r="G704" s="85"/>
      <c r="H704" s="85"/>
    </row>
    <row r="705">
      <c r="E705" s="85"/>
      <c r="F705" s="85"/>
      <c r="G705" s="85"/>
      <c r="H705" s="85"/>
    </row>
    <row r="706">
      <c r="E706" s="85"/>
      <c r="F706" s="85"/>
      <c r="G706" s="85"/>
      <c r="H706" s="85"/>
    </row>
    <row r="707">
      <c r="E707" s="85"/>
      <c r="F707" s="85"/>
      <c r="G707" s="85"/>
      <c r="H707" s="85"/>
    </row>
    <row r="708">
      <c r="E708" s="85"/>
      <c r="F708" s="85"/>
      <c r="G708" s="85"/>
      <c r="H708" s="85"/>
    </row>
    <row r="709">
      <c r="E709" s="85"/>
      <c r="F709" s="85"/>
      <c r="G709" s="85"/>
      <c r="H709" s="85"/>
    </row>
    <row r="710">
      <c r="E710" s="85"/>
      <c r="F710" s="85"/>
      <c r="G710" s="85"/>
      <c r="H710" s="85"/>
    </row>
    <row r="711">
      <c r="E711" s="85"/>
      <c r="F711" s="85"/>
      <c r="G711" s="85"/>
      <c r="H711" s="85"/>
    </row>
    <row r="712">
      <c r="E712" s="85"/>
      <c r="F712" s="85"/>
      <c r="G712" s="85"/>
      <c r="H712" s="85"/>
    </row>
    <row r="713">
      <c r="E713" s="85"/>
      <c r="F713" s="85"/>
      <c r="G713" s="85"/>
      <c r="H713" s="85"/>
    </row>
    <row r="714">
      <c r="E714" s="85"/>
      <c r="F714" s="85"/>
      <c r="G714" s="85"/>
      <c r="H714" s="85"/>
    </row>
    <row r="715">
      <c r="E715" s="85"/>
      <c r="F715" s="85"/>
      <c r="G715" s="85"/>
      <c r="H715" s="85"/>
    </row>
    <row r="716">
      <c r="E716" s="85"/>
      <c r="F716" s="85"/>
      <c r="G716" s="85"/>
      <c r="H716" s="85"/>
    </row>
    <row r="717">
      <c r="E717" s="85"/>
      <c r="F717" s="85"/>
      <c r="G717" s="85"/>
      <c r="H717" s="85"/>
    </row>
    <row r="718">
      <c r="E718" s="85"/>
      <c r="F718" s="85"/>
      <c r="G718" s="85"/>
      <c r="H718" s="85"/>
    </row>
    <row r="719">
      <c r="E719" s="85"/>
      <c r="F719" s="85"/>
      <c r="G719" s="85"/>
      <c r="H719" s="85"/>
    </row>
    <row r="720">
      <c r="E720" s="85"/>
      <c r="F720" s="85"/>
      <c r="G720" s="85"/>
      <c r="H720" s="85"/>
    </row>
    <row r="721">
      <c r="E721" s="85"/>
      <c r="F721" s="85"/>
      <c r="G721" s="85"/>
      <c r="H721" s="85"/>
    </row>
    <row r="722">
      <c r="E722" s="85"/>
      <c r="F722" s="85"/>
      <c r="G722" s="85"/>
      <c r="H722" s="85"/>
    </row>
    <row r="723">
      <c r="E723" s="85"/>
      <c r="F723" s="85"/>
      <c r="G723" s="85"/>
      <c r="H723" s="85"/>
    </row>
    <row r="724">
      <c r="E724" s="85"/>
      <c r="F724" s="85"/>
      <c r="G724" s="85"/>
      <c r="H724" s="85"/>
    </row>
    <row r="725">
      <c r="E725" s="85"/>
      <c r="F725" s="85"/>
      <c r="G725" s="85"/>
      <c r="H725" s="85"/>
    </row>
    <row r="726">
      <c r="E726" s="85"/>
      <c r="F726" s="85"/>
      <c r="G726" s="85"/>
      <c r="H726" s="85"/>
    </row>
    <row r="727">
      <c r="E727" s="85"/>
      <c r="F727" s="85"/>
      <c r="G727" s="85"/>
      <c r="H727" s="85"/>
    </row>
    <row r="728">
      <c r="E728" s="85"/>
      <c r="F728" s="85"/>
      <c r="G728" s="85"/>
      <c r="H728" s="85"/>
    </row>
    <row r="729">
      <c r="E729" s="85"/>
      <c r="F729" s="85"/>
      <c r="G729" s="85"/>
      <c r="H729" s="85"/>
    </row>
    <row r="730">
      <c r="E730" s="85"/>
      <c r="F730" s="85"/>
      <c r="G730" s="85"/>
      <c r="H730" s="85"/>
    </row>
    <row r="731">
      <c r="E731" s="85"/>
      <c r="F731" s="85"/>
      <c r="G731" s="85"/>
      <c r="H731" s="85"/>
    </row>
    <row r="732">
      <c r="E732" s="85"/>
      <c r="F732" s="85"/>
      <c r="G732" s="85"/>
      <c r="H732" s="85"/>
    </row>
    <row r="733">
      <c r="E733" s="85"/>
      <c r="F733" s="85"/>
      <c r="G733" s="85"/>
      <c r="H733" s="85"/>
    </row>
    <row r="734">
      <c r="E734" s="85"/>
      <c r="F734" s="85"/>
      <c r="G734" s="85"/>
      <c r="H734" s="85"/>
    </row>
    <row r="735">
      <c r="E735" s="85"/>
      <c r="F735" s="85"/>
      <c r="G735" s="85"/>
      <c r="H735" s="85"/>
    </row>
    <row r="736">
      <c r="E736" s="85"/>
      <c r="F736" s="85"/>
      <c r="G736" s="85"/>
      <c r="H736" s="85"/>
    </row>
    <row r="737">
      <c r="E737" s="85"/>
      <c r="F737" s="85"/>
      <c r="G737" s="85"/>
      <c r="H737" s="85"/>
    </row>
    <row r="738">
      <c r="E738" s="85"/>
      <c r="F738" s="85"/>
      <c r="G738" s="85"/>
      <c r="H738" s="85"/>
    </row>
    <row r="739">
      <c r="E739" s="85"/>
      <c r="F739" s="85"/>
      <c r="G739" s="85"/>
      <c r="H739" s="85"/>
    </row>
    <row r="740">
      <c r="E740" s="85"/>
      <c r="F740" s="85"/>
      <c r="G740" s="85"/>
      <c r="H740" s="85"/>
    </row>
    <row r="741">
      <c r="E741" s="85"/>
      <c r="F741" s="85"/>
      <c r="G741" s="85"/>
      <c r="H741" s="85"/>
    </row>
    <row r="742">
      <c r="E742" s="85"/>
      <c r="F742" s="85"/>
      <c r="G742" s="85"/>
      <c r="H742" s="85"/>
    </row>
    <row r="743">
      <c r="E743" s="85"/>
      <c r="F743" s="85"/>
      <c r="G743" s="85"/>
      <c r="H743" s="85"/>
    </row>
    <row r="744">
      <c r="E744" s="85"/>
      <c r="F744" s="85"/>
      <c r="G744" s="85"/>
      <c r="H744" s="85"/>
    </row>
    <row r="745">
      <c r="E745" s="85"/>
      <c r="F745" s="85"/>
      <c r="G745" s="85"/>
      <c r="H745" s="85"/>
    </row>
    <row r="746">
      <c r="E746" s="85"/>
      <c r="F746" s="85"/>
      <c r="G746" s="85"/>
      <c r="H746" s="85"/>
    </row>
    <row r="747">
      <c r="E747" s="85"/>
      <c r="F747" s="85"/>
      <c r="G747" s="85"/>
      <c r="H747" s="85"/>
    </row>
    <row r="748">
      <c r="E748" s="85"/>
      <c r="F748" s="85"/>
      <c r="G748" s="85"/>
      <c r="H748" s="85"/>
    </row>
    <row r="749">
      <c r="E749" s="85"/>
      <c r="F749" s="85"/>
      <c r="G749" s="85"/>
      <c r="H749" s="85"/>
    </row>
    <row r="750">
      <c r="E750" s="85"/>
      <c r="F750" s="85"/>
      <c r="G750" s="85"/>
      <c r="H750" s="85"/>
    </row>
    <row r="751">
      <c r="E751" s="85"/>
      <c r="F751" s="85"/>
      <c r="G751" s="85"/>
      <c r="H751" s="85"/>
    </row>
    <row r="752">
      <c r="E752" s="85"/>
      <c r="F752" s="85"/>
      <c r="G752" s="85"/>
      <c r="H752" s="85"/>
    </row>
    <row r="753">
      <c r="E753" s="85"/>
      <c r="F753" s="85"/>
      <c r="G753" s="85"/>
      <c r="H753" s="85"/>
    </row>
    <row r="754">
      <c r="E754" s="85"/>
      <c r="F754" s="85"/>
      <c r="G754" s="85"/>
      <c r="H754" s="85"/>
    </row>
    <row r="755">
      <c r="E755" s="85"/>
      <c r="F755" s="85"/>
      <c r="G755" s="85"/>
      <c r="H755" s="85"/>
    </row>
    <row r="756">
      <c r="E756" s="85"/>
      <c r="F756" s="85"/>
      <c r="G756" s="85"/>
      <c r="H756" s="85"/>
    </row>
    <row r="757">
      <c r="E757" s="85"/>
      <c r="F757" s="85"/>
      <c r="G757" s="85"/>
      <c r="H757" s="85"/>
    </row>
    <row r="758">
      <c r="E758" s="85"/>
      <c r="F758" s="85"/>
      <c r="G758" s="85"/>
      <c r="H758" s="85"/>
    </row>
    <row r="759">
      <c r="E759" s="85"/>
      <c r="F759" s="85"/>
      <c r="G759" s="85"/>
      <c r="H759" s="85"/>
    </row>
    <row r="760">
      <c r="E760" s="85"/>
      <c r="F760" s="85"/>
      <c r="G760" s="85"/>
      <c r="H760" s="85"/>
    </row>
    <row r="761">
      <c r="E761" s="85"/>
      <c r="F761" s="85"/>
      <c r="G761" s="85"/>
      <c r="H761" s="85"/>
    </row>
    <row r="762">
      <c r="E762" s="85"/>
      <c r="F762" s="85"/>
      <c r="G762" s="85"/>
      <c r="H762" s="85"/>
    </row>
    <row r="763">
      <c r="E763" s="85"/>
      <c r="F763" s="85"/>
      <c r="G763" s="85"/>
      <c r="H763" s="85"/>
    </row>
    <row r="764">
      <c r="E764" s="85"/>
      <c r="F764" s="85"/>
      <c r="G764" s="85"/>
      <c r="H764" s="85"/>
    </row>
    <row r="765">
      <c r="E765" s="85"/>
      <c r="F765" s="85"/>
      <c r="G765" s="85"/>
      <c r="H765" s="85"/>
    </row>
    <row r="766">
      <c r="E766" s="85"/>
      <c r="F766" s="85"/>
      <c r="G766" s="85"/>
      <c r="H766" s="85"/>
    </row>
    <row r="767">
      <c r="E767" s="85"/>
      <c r="F767" s="85"/>
      <c r="G767" s="85"/>
      <c r="H767" s="85"/>
    </row>
    <row r="768">
      <c r="E768" s="85"/>
      <c r="F768" s="85"/>
      <c r="G768" s="85"/>
      <c r="H768" s="85"/>
    </row>
    <row r="769">
      <c r="E769" s="85"/>
      <c r="F769" s="85"/>
      <c r="G769" s="85"/>
      <c r="H769" s="85"/>
    </row>
    <row r="770">
      <c r="E770" s="85"/>
      <c r="F770" s="85"/>
      <c r="G770" s="85"/>
      <c r="H770" s="85"/>
    </row>
    <row r="771">
      <c r="E771" s="85"/>
      <c r="F771" s="85"/>
      <c r="G771" s="85"/>
      <c r="H771" s="85"/>
    </row>
    <row r="772">
      <c r="E772" s="85"/>
      <c r="F772" s="85"/>
      <c r="G772" s="85"/>
      <c r="H772" s="85"/>
    </row>
    <row r="773">
      <c r="E773" s="85"/>
      <c r="F773" s="85"/>
      <c r="G773" s="85"/>
      <c r="H773" s="85"/>
    </row>
    <row r="774">
      <c r="E774" s="85"/>
      <c r="F774" s="85"/>
      <c r="G774" s="85"/>
      <c r="H774" s="85"/>
    </row>
    <row r="775">
      <c r="E775" s="85"/>
      <c r="F775" s="85"/>
      <c r="G775" s="85"/>
      <c r="H775" s="85"/>
    </row>
    <row r="776">
      <c r="E776" s="85"/>
      <c r="F776" s="85"/>
      <c r="G776" s="85"/>
      <c r="H776" s="85"/>
    </row>
    <row r="777">
      <c r="E777" s="85"/>
      <c r="F777" s="85"/>
      <c r="G777" s="85"/>
      <c r="H777" s="85"/>
    </row>
    <row r="778">
      <c r="E778" s="85"/>
      <c r="F778" s="85"/>
      <c r="G778" s="85"/>
      <c r="H778" s="85"/>
    </row>
    <row r="779">
      <c r="E779" s="85"/>
      <c r="F779" s="85"/>
      <c r="G779" s="85"/>
      <c r="H779" s="85"/>
    </row>
    <row r="780">
      <c r="E780" s="85"/>
      <c r="F780" s="85"/>
      <c r="G780" s="85"/>
      <c r="H780" s="85"/>
    </row>
    <row r="781">
      <c r="E781" s="85"/>
      <c r="F781" s="85"/>
      <c r="G781" s="85"/>
      <c r="H781" s="85"/>
    </row>
    <row r="782">
      <c r="E782" s="85"/>
      <c r="F782" s="85"/>
      <c r="G782" s="85"/>
      <c r="H782" s="85"/>
    </row>
    <row r="783">
      <c r="E783" s="85"/>
      <c r="F783" s="85"/>
      <c r="G783" s="85"/>
      <c r="H783" s="85"/>
    </row>
    <row r="784">
      <c r="E784" s="85"/>
      <c r="F784" s="85"/>
      <c r="G784" s="85"/>
      <c r="H784" s="85"/>
    </row>
    <row r="785">
      <c r="E785" s="85"/>
      <c r="F785" s="85"/>
      <c r="G785" s="85"/>
      <c r="H785" s="85"/>
    </row>
    <row r="786">
      <c r="E786" s="85"/>
      <c r="F786" s="85"/>
      <c r="G786" s="85"/>
      <c r="H786" s="85"/>
    </row>
    <row r="787">
      <c r="E787" s="85"/>
      <c r="F787" s="85"/>
      <c r="G787" s="85"/>
      <c r="H787" s="85"/>
    </row>
    <row r="788">
      <c r="E788" s="85"/>
      <c r="F788" s="85"/>
      <c r="G788" s="85"/>
      <c r="H788" s="85"/>
    </row>
    <row r="789">
      <c r="E789" s="85"/>
      <c r="F789" s="85"/>
      <c r="G789" s="85"/>
      <c r="H789" s="85"/>
    </row>
    <row r="790">
      <c r="E790" s="85"/>
      <c r="F790" s="85"/>
      <c r="G790" s="85"/>
      <c r="H790" s="85"/>
    </row>
    <row r="791">
      <c r="E791" s="85"/>
      <c r="F791" s="85"/>
      <c r="G791" s="85"/>
      <c r="H791" s="85"/>
    </row>
    <row r="792">
      <c r="E792" s="85"/>
      <c r="F792" s="85"/>
      <c r="G792" s="85"/>
      <c r="H792" s="85"/>
    </row>
    <row r="793">
      <c r="E793" s="85"/>
      <c r="F793" s="85"/>
      <c r="G793" s="85"/>
      <c r="H793" s="85"/>
    </row>
    <row r="794">
      <c r="E794" s="85"/>
      <c r="F794" s="85"/>
      <c r="G794" s="85"/>
      <c r="H794" s="85"/>
    </row>
    <row r="795">
      <c r="E795" s="85"/>
      <c r="F795" s="85"/>
      <c r="G795" s="85"/>
      <c r="H795" s="85"/>
    </row>
    <row r="796">
      <c r="E796" s="85"/>
      <c r="F796" s="85"/>
      <c r="G796" s="85"/>
      <c r="H796" s="85"/>
    </row>
    <row r="797">
      <c r="E797" s="85"/>
      <c r="F797" s="85"/>
      <c r="G797" s="85"/>
      <c r="H797" s="85"/>
    </row>
    <row r="798">
      <c r="E798" s="85"/>
      <c r="F798" s="85"/>
      <c r="G798" s="85"/>
      <c r="H798" s="85"/>
    </row>
    <row r="799">
      <c r="E799" s="85"/>
      <c r="F799" s="85"/>
      <c r="G799" s="85"/>
      <c r="H799" s="85"/>
    </row>
    <row r="800">
      <c r="E800" s="85"/>
      <c r="F800" s="85"/>
      <c r="G800" s="85"/>
      <c r="H800" s="85"/>
    </row>
    <row r="801">
      <c r="E801" s="85"/>
      <c r="F801" s="85"/>
      <c r="G801" s="85"/>
      <c r="H801" s="85"/>
    </row>
    <row r="802">
      <c r="E802" s="85"/>
      <c r="F802" s="85"/>
      <c r="G802" s="85"/>
      <c r="H802" s="85"/>
    </row>
    <row r="803">
      <c r="E803" s="85"/>
      <c r="F803" s="85"/>
      <c r="G803" s="85"/>
      <c r="H803" s="85"/>
    </row>
    <row r="804">
      <c r="E804" s="85"/>
      <c r="F804" s="85"/>
      <c r="G804" s="85"/>
      <c r="H804" s="85"/>
    </row>
    <row r="805">
      <c r="E805" s="85"/>
      <c r="F805" s="85"/>
      <c r="G805" s="85"/>
      <c r="H805" s="85"/>
    </row>
    <row r="806">
      <c r="E806" s="85"/>
      <c r="F806" s="85"/>
      <c r="G806" s="85"/>
      <c r="H806" s="85"/>
    </row>
    <row r="807">
      <c r="E807" s="85"/>
      <c r="F807" s="85"/>
      <c r="G807" s="85"/>
      <c r="H807" s="85"/>
    </row>
    <row r="808">
      <c r="E808" s="85"/>
      <c r="F808" s="85"/>
      <c r="G808" s="85"/>
      <c r="H808" s="85"/>
    </row>
    <row r="809">
      <c r="E809" s="85"/>
      <c r="F809" s="85"/>
      <c r="G809" s="85"/>
      <c r="H809" s="85"/>
    </row>
    <row r="810">
      <c r="E810" s="85"/>
      <c r="F810" s="85"/>
      <c r="G810" s="85"/>
      <c r="H810" s="85"/>
    </row>
    <row r="811">
      <c r="E811" s="85"/>
      <c r="F811" s="85"/>
      <c r="G811" s="85"/>
      <c r="H811" s="85"/>
    </row>
    <row r="812">
      <c r="E812" s="85"/>
      <c r="F812" s="85"/>
      <c r="G812" s="85"/>
      <c r="H812" s="85"/>
    </row>
    <row r="813">
      <c r="E813" s="85"/>
      <c r="F813" s="85"/>
      <c r="G813" s="85"/>
      <c r="H813" s="85"/>
    </row>
    <row r="814">
      <c r="E814" s="85"/>
      <c r="F814" s="85"/>
      <c r="G814" s="85"/>
      <c r="H814" s="85"/>
    </row>
    <row r="815">
      <c r="E815" s="85"/>
      <c r="F815" s="85"/>
      <c r="G815" s="85"/>
      <c r="H815" s="85"/>
    </row>
    <row r="816">
      <c r="E816" s="85"/>
      <c r="F816" s="85"/>
      <c r="G816" s="85"/>
      <c r="H816" s="85"/>
    </row>
    <row r="817">
      <c r="E817" s="85"/>
      <c r="F817" s="85"/>
      <c r="G817" s="85"/>
      <c r="H817" s="85"/>
    </row>
    <row r="818">
      <c r="E818" s="85"/>
      <c r="F818" s="85"/>
      <c r="G818" s="85"/>
      <c r="H818" s="85"/>
    </row>
    <row r="819">
      <c r="E819" s="85"/>
      <c r="F819" s="85"/>
      <c r="G819" s="85"/>
      <c r="H819" s="85"/>
    </row>
    <row r="820">
      <c r="E820" s="85"/>
      <c r="F820" s="85"/>
      <c r="G820" s="85"/>
      <c r="H820" s="85"/>
    </row>
    <row r="821">
      <c r="E821" s="85"/>
      <c r="F821" s="85"/>
      <c r="G821" s="85"/>
      <c r="H821" s="85"/>
    </row>
    <row r="822">
      <c r="E822" s="85"/>
      <c r="F822" s="85"/>
      <c r="G822" s="85"/>
      <c r="H822" s="85"/>
    </row>
    <row r="823">
      <c r="E823" s="85"/>
      <c r="F823" s="85"/>
      <c r="G823" s="85"/>
      <c r="H823" s="85"/>
    </row>
    <row r="824">
      <c r="E824" s="85"/>
      <c r="F824" s="85"/>
      <c r="G824" s="85"/>
      <c r="H824" s="85"/>
    </row>
    <row r="825">
      <c r="E825" s="85"/>
      <c r="F825" s="85"/>
      <c r="G825" s="85"/>
      <c r="H825" s="85"/>
    </row>
    <row r="826">
      <c r="E826" s="85"/>
      <c r="F826" s="85"/>
      <c r="G826" s="85"/>
      <c r="H826" s="85"/>
    </row>
    <row r="827">
      <c r="E827" s="85"/>
      <c r="F827" s="85"/>
      <c r="G827" s="85"/>
      <c r="H827" s="85"/>
    </row>
    <row r="828">
      <c r="E828" s="85"/>
      <c r="F828" s="85"/>
      <c r="G828" s="85"/>
      <c r="H828" s="85"/>
    </row>
    <row r="829">
      <c r="E829" s="85"/>
      <c r="F829" s="85"/>
      <c r="G829" s="85"/>
      <c r="H829" s="85"/>
    </row>
    <row r="830">
      <c r="E830" s="85"/>
      <c r="F830" s="85"/>
      <c r="G830" s="85"/>
      <c r="H830" s="85"/>
    </row>
    <row r="831">
      <c r="E831" s="85"/>
      <c r="F831" s="85"/>
      <c r="G831" s="85"/>
      <c r="H831" s="85"/>
    </row>
    <row r="832">
      <c r="E832" s="85"/>
      <c r="F832" s="85"/>
      <c r="G832" s="85"/>
      <c r="H832" s="85"/>
    </row>
    <row r="833">
      <c r="E833" s="85"/>
      <c r="F833" s="85"/>
      <c r="G833" s="85"/>
      <c r="H833" s="85"/>
    </row>
    <row r="834">
      <c r="E834" s="85"/>
      <c r="F834" s="85"/>
      <c r="G834" s="85"/>
      <c r="H834" s="85"/>
    </row>
    <row r="835">
      <c r="E835" s="85"/>
      <c r="F835" s="85"/>
      <c r="G835" s="85"/>
      <c r="H835" s="85"/>
    </row>
    <row r="836">
      <c r="E836" s="85"/>
      <c r="F836" s="85"/>
      <c r="G836" s="85"/>
      <c r="H836" s="85"/>
    </row>
    <row r="837">
      <c r="E837" s="85"/>
      <c r="F837" s="85"/>
      <c r="G837" s="85"/>
      <c r="H837" s="85"/>
    </row>
    <row r="838">
      <c r="E838" s="85"/>
      <c r="F838" s="85"/>
      <c r="G838" s="85"/>
      <c r="H838" s="85"/>
    </row>
    <row r="839">
      <c r="E839" s="85"/>
      <c r="F839" s="85"/>
      <c r="G839" s="85"/>
      <c r="H839" s="85"/>
    </row>
    <row r="840">
      <c r="E840" s="85"/>
      <c r="F840" s="85"/>
      <c r="G840" s="85"/>
      <c r="H840" s="85"/>
    </row>
    <row r="841">
      <c r="E841" s="85"/>
      <c r="F841" s="85"/>
      <c r="G841" s="85"/>
      <c r="H841" s="85"/>
    </row>
    <row r="842">
      <c r="E842" s="85"/>
      <c r="F842" s="85"/>
      <c r="G842" s="85"/>
      <c r="H842" s="85"/>
    </row>
    <row r="843">
      <c r="E843" s="85"/>
      <c r="F843" s="85"/>
      <c r="G843" s="85"/>
      <c r="H843" s="85"/>
    </row>
    <row r="844">
      <c r="E844" s="85"/>
      <c r="F844" s="85"/>
      <c r="G844" s="85"/>
      <c r="H844" s="85"/>
    </row>
    <row r="845">
      <c r="E845" s="85"/>
      <c r="F845" s="85"/>
      <c r="G845" s="85"/>
      <c r="H845" s="85"/>
    </row>
    <row r="846">
      <c r="E846" s="85"/>
      <c r="F846" s="85"/>
      <c r="G846" s="85"/>
      <c r="H846" s="85"/>
    </row>
    <row r="847">
      <c r="E847" s="85"/>
      <c r="F847" s="85"/>
      <c r="G847" s="85"/>
      <c r="H847" s="85"/>
    </row>
    <row r="848">
      <c r="E848" s="85"/>
      <c r="F848" s="85"/>
      <c r="G848" s="85"/>
      <c r="H848" s="85"/>
    </row>
    <row r="849">
      <c r="E849" s="85"/>
      <c r="F849" s="85"/>
      <c r="G849" s="85"/>
      <c r="H849" s="85"/>
    </row>
    <row r="850">
      <c r="E850" s="85"/>
      <c r="F850" s="85"/>
      <c r="G850" s="85"/>
      <c r="H850" s="85"/>
    </row>
    <row r="851">
      <c r="E851" s="85"/>
      <c r="F851" s="85"/>
      <c r="G851" s="85"/>
      <c r="H851" s="85"/>
    </row>
    <row r="852">
      <c r="E852" s="85"/>
      <c r="F852" s="85"/>
      <c r="G852" s="85"/>
      <c r="H852" s="85"/>
    </row>
    <row r="853">
      <c r="E853" s="85"/>
      <c r="F853" s="85"/>
      <c r="G853" s="85"/>
      <c r="H853" s="85"/>
    </row>
    <row r="854">
      <c r="E854" s="85"/>
      <c r="F854" s="85"/>
      <c r="G854" s="85"/>
      <c r="H854" s="85"/>
    </row>
    <row r="855">
      <c r="E855" s="85"/>
      <c r="F855" s="85"/>
      <c r="G855" s="85"/>
      <c r="H855" s="85"/>
    </row>
    <row r="856">
      <c r="E856" s="85"/>
      <c r="F856" s="85"/>
      <c r="G856" s="85"/>
      <c r="H856" s="85"/>
    </row>
    <row r="857">
      <c r="E857" s="85"/>
      <c r="F857" s="85"/>
      <c r="G857" s="85"/>
      <c r="H857" s="85"/>
    </row>
    <row r="858">
      <c r="E858" s="85"/>
      <c r="F858" s="85"/>
      <c r="G858" s="85"/>
      <c r="H858" s="85"/>
    </row>
    <row r="859">
      <c r="E859" s="85"/>
      <c r="F859" s="85"/>
      <c r="G859" s="85"/>
      <c r="H859" s="85"/>
    </row>
    <row r="860">
      <c r="E860" s="85"/>
      <c r="F860" s="85"/>
      <c r="G860" s="85"/>
      <c r="H860" s="85"/>
    </row>
    <row r="861">
      <c r="E861" s="85"/>
      <c r="F861" s="85"/>
      <c r="G861" s="85"/>
      <c r="H861" s="85"/>
    </row>
    <row r="862">
      <c r="E862" s="85"/>
      <c r="F862" s="85"/>
      <c r="G862" s="85"/>
      <c r="H862" s="85"/>
    </row>
    <row r="863">
      <c r="E863" s="85"/>
      <c r="F863" s="85"/>
      <c r="G863" s="85"/>
      <c r="H863" s="85"/>
    </row>
    <row r="864">
      <c r="E864" s="85"/>
      <c r="F864" s="85"/>
      <c r="G864" s="85"/>
      <c r="H864" s="85"/>
    </row>
    <row r="865">
      <c r="E865" s="85"/>
      <c r="F865" s="85"/>
      <c r="G865" s="85"/>
      <c r="H865" s="85"/>
    </row>
    <row r="866">
      <c r="E866" s="85"/>
      <c r="F866" s="85"/>
      <c r="G866" s="85"/>
      <c r="H866" s="85"/>
    </row>
    <row r="867">
      <c r="E867" s="85"/>
      <c r="F867" s="85"/>
      <c r="G867" s="85"/>
      <c r="H867" s="85"/>
    </row>
    <row r="868">
      <c r="E868" s="85"/>
      <c r="F868" s="85"/>
      <c r="G868" s="85"/>
      <c r="H868" s="85"/>
    </row>
    <row r="869">
      <c r="E869" s="85"/>
      <c r="F869" s="85"/>
      <c r="G869" s="85"/>
      <c r="H869" s="85"/>
    </row>
    <row r="870">
      <c r="E870" s="85"/>
      <c r="F870" s="85"/>
      <c r="G870" s="85"/>
      <c r="H870" s="85"/>
    </row>
    <row r="871">
      <c r="E871" s="85"/>
      <c r="F871" s="85"/>
      <c r="G871" s="85"/>
      <c r="H871" s="85"/>
    </row>
    <row r="872">
      <c r="E872" s="85"/>
      <c r="F872" s="85"/>
      <c r="G872" s="85"/>
      <c r="H872" s="85"/>
    </row>
    <row r="873">
      <c r="E873" s="85"/>
      <c r="F873" s="85"/>
      <c r="G873" s="85"/>
      <c r="H873" s="85"/>
    </row>
    <row r="874">
      <c r="E874" s="85"/>
      <c r="F874" s="85"/>
      <c r="G874" s="85"/>
      <c r="H874" s="85"/>
    </row>
    <row r="875">
      <c r="E875" s="85"/>
      <c r="F875" s="85"/>
      <c r="G875" s="85"/>
      <c r="H875" s="85"/>
    </row>
    <row r="876">
      <c r="E876" s="85"/>
      <c r="F876" s="85"/>
      <c r="G876" s="85"/>
      <c r="H876" s="85"/>
    </row>
    <row r="877">
      <c r="E877" s="85"/>
      <c r="F877" s="85"/>
      <c r="G877" s="85"/>
      <c r="H877" s="85"/>
    </row>
    <row r="878">
      <c r="E878" s="85"/>
      <c r="F878" s="85"/>
      <c r="G878" s="85"/>
      <c r="H878" s="85"/>
    </row>
    <row r="879">
      <c r="E879" s="85"/>
      <c r="F879" s="85"/>
      <c r="G879" s="85"/>
      <c r="H879" s="85"/>
    </row>
    <row r="880">
      <c r="E880" s="85"/>
      <c r="F880" s="85"/>
      <c r="G880" s="85"/>
      <c r="H880" s="85"/>
    </row>
    <row r="881">
      <c r="E881" s="85"/>
      <c r="F881" s="85"/>
      <c r="G881" s="85"/>
      <c r="H881" s="85"/>
    </row>
    <row r="882">
      <c r="E882" s="85"/>
      <c r="F882" s="85"/>
      <c r="G882" s="85"/>
      <c r="H882" s="85"/>
    </row>
    <row r="883">
      <c r="E883" s="85"/>
      <c r="F883" s="85"/>
      <c r="G883" s="85"/>
      <c r="H883" s="85"/>
    </row>
    <row r="884">
      <c r="E884" s="85"/>
      <c r="F884" s="85"/>
      <c r="G884" s="85"/>
      <c r="H884" s="85"/>
    </row>
    <row r="885">
      <c r="E885" s="85"/>
      <c r="F885" s="85"/>
      <c r="G885" s="85"/>
      <c r="H885" s="85"/>
    </row>
    <row r="886">
      <c r="E886" s="85"/>
      <c r="F886" s="85"/>
      <c r="G886" s="85"/>
      <c r="H886" s="85"/>
    </row>
    <row r="887">
      <c r="E887" s="85"/>
      <c r="F887" s="85"/>
      <c r="G887" s="85"/>
      <c r="H887" s="85"/>
    </row>
    <row r="888">
      <c r="E888" s="85"/>
      <c r="F888" s="85"/>
      <c r="G888" s="85"/>
      <c r="H888" s="85"/>
    </row>
    <row r="889">
      <c r="E889" s="85"/>
      <c r="F889" s="85"/>
      <c r="G889" s="85"/>
      <c r="H889" s="85"/>
    </row>
    <row r="890">
      <c r="E890" s="85"/>
      <c r="F890" s="85"/>
      <c r="G890" s="85"/>
      <c r="H890" s="85"/>
    </row>
    <row r="891">
      <c r="E891" s="85"/>
      <c r="F891" s="85"/>
      <c r="G891" s="85"/>
      <c r="H891" s="85"/>
    </row>
    <row r="892">
      <c r="E892" s="85"/>
      <c r="F892" s="85"/>
      <c r="G892" s="85"/>
      <c r="H892" s="85"/>
    </row>
    <row r="893">
      <c r="E893" s="85"/>
      <c r="F893" s="85"/>
      <c r="G893" s="85"/>
      <c r="H893" s="85"/>
    </row>
    <row r="894">
      <c r="E894" s="85"/>
      <c r="F894" s="85"/>
      <c r="G894" s="85"/>
      <c r="H894" s="85"/>
    </row>
    <row r="895">
      <c r="E895" s="85"/>
      <c r="F895" s="85"/>
      <c r="G895" s="85"/>
      <c r="H895" s="85"/>
    </row>
    <row r="896">
      <c r="E896" s="85"/>
      <c r="F896" s="85"/>
      <c r="G896" s="85"/>
      <c r="H896" s="85"/>
    </row>
    <row r="897">
      <c r="E897" s="85"/>
      <c r="F897" s="85"/>
      <c r="G897" s="85"/>
      <c r="H897" s="85"/>
    </row>
    <row r="898">
      <c r="E898" s="85"/>
      <c r="F898" s="85"/>
      <c r="G898" s="85"/>
      <c r="H898" s="85"/>
    </row>
    <row r="899">
      <c r="E899" s="85"/>
      <c r="F899" s="85"/>
      <c r="G899" s="85"/>
      <c r="H899" s="85"/>
    </row>
    <row r="900">
      <c r="E900" s="85"/>
      <c r="F900" s="85"/>
      <c r="G900" s="85"/>
      <c r="H900" s="85"/>
    </row>
    <row r="901">
      <c r="E901" s="85"/>
      <c r="F901" s="85"/>
      <c r="G901" s="85"/>
      <c r="H901" s="85"/>
    </row>
    <row r="902">
      <c r="E902" s="85"/>
      <c r="F902" s="85"/>
      <c r="G902" s="85"/>
      <c r="H902" s="85"/>
    </row>
    <row r="903">
      <c r="E903" s="85"/>
      <c r="F903" s="85"/>
      <c r="G903" s="85"/>
      <c r="H903" s="85"/>
    </row>
    <row r="904">
      <c r="E904" s="85"/>
      <c r="F904" s="85"/>
      <c r="G904" s="85"/>
      <c r="H904" s="85"/>
    </row>
    <row r="905">
      <c r="E905" s="85"/>
      <c r="F905" s="85"/>
      <c r="G905" s="85"/>
      <c r="H905" s="85"/>
    </row>
    <row r="906">
      <c r="E906" s="85"/>
      <c r="F906" s="85"/>
      <c r="G906" s="85"/>
      <c r="H906" s="85"/>
    </row>
    <row r="907">
      <c r="E907" s="85"/>
      <c r="F907" s="85"/>
      <c r="G907" s="85"/>
      <c r="H907" s="85"/>
    </row>
    <row r="908">
      <c r="E908" s="85"/>
      <c r="F908" s="85"/>
      <c r="G908" s="85"/>
      <c r="H908" s="85"/>
    </row>
    <row r="909">
      <c r="E909" s="85"/>
      <c r="F909" s="85"/>
      <c r="G909" s="85"/>
      <c r="H909" s="85"/>
    </row>
    <row r="910">
      <c r="E910" s="85"/>
      <c r="F910" s="85"/>
      <c r="G910" s="85"/>
      <c r="H910" s="85"/>
    </row>
    <row r="911">
      <c r="E911" s="85"/>
      <c r="F911" s="85"/>
      <c r="G911" s="85"/>
      <c r="H911" s="85"/>
    </row>
    <row r="912">
      <c r="E912" s="85"/>
      <c r="F912" s="85"/>
      <c r="G912" s="85"/>
      <c r="H912" s="85"/>
    </row>
    <row r="913">
      <c r="E913" s="85"/>
      <c r="F913" s="85"/>
      <c r="G913" s="85"/>
      <c r="H913" s="85"/>
    </row>
    <row r="914">
      <c r="E914" s="85"/>
      <c r="F914" s="85"/>
      <c r="G914" s="85"/>
      <c r="H914" s="85"/>
    </row>
    <row r="915">
      <c r="E915" s="85"/>
      <c r="F915" s="85"/>
      <c r="G915" s="85"/>
      <c r="H915" s="85"/>
    </row>
    <row r="916">
      <c r="E916" s="85"/>
      <c r="F916" s="85"/>
      <c r="G916" s="85"/>
      <c r="H916" s="85"/>
    </row>
    <row r="917">
      <c r="E917" s="85"/>
      <c r="F917" s="85"/>
      <c r="G917" s="85"/>
      <c r="H917" s="85"/>
    </row>
    <row r="918">
      <c r="E918" s="85"/>
      <c r="F918" s="85"/>
      <c r="G918" s="85"/>
      <c r="H918" s="85"/>
    </row>
    <row r="919">
      <c r="E919" s="85"/>
      <c r="F919" s="85"/>
      <c r="G919" s="85"/>
      <c r="H919" s="85"/>
    </row>
    <row r="920">
      <c r="E920" s="85"/>
      <c r="F920" s="85"/>
      <c r="G920" s="85"/>
      <c r="H920" s="85"/>
    </row>
    <row r="921">
      <c r="E921" s="85"/>
      <c r="F921" s="85"/>
      <c r="G921" s="85"/>
      <c r="H921" s="85"/>
    </row>
    <row r="922">
      <c r="E922" s="85"/>
      <c r="F922" s="85"/>
      <c r="G922" s="85"/>
      <c r="H922" s="85"/>
    </row>
    <row r="923">
      <c r="E923" s="85"/>
      <c r="F923" s="85"/>
      <c r="G923" s="85"/>
      <c r="H923" s="85"/>
    </row>
    <row r="924">
      <c r="E924" s="85"/>
      <c r="F924" s="85"/>
      <c r="G924" s="85"/>
      <c r="H924" s="85"/>
    </row>
    <row r="925">
      <c r="E925" s="85"/>
      <c r="F925" s="85"/>
      <c r="G925" s="85"/>
      <c r="H925" s="85"/>
    </row>
    <row r="926">
      <c r="E926" s="85"/>
      <c r="F926" s="85"/>
      <c r="G926" s="85"/>
      <c r="H926" s="85"/>
    </row>
    <row r="927">
      <c r="E927" s="85"/>
      <c r="F927" s="85"/>
      <c r="G927" s="85"/>
      <c r="H927" s="85"/>
    </row>
    <row r="928">
      <c r="E928" s="85"/>
      <c r="F928" s="85"/>
      <c r="G928" s="85"/>
      <c r="H928" s="85"/>
    </row>
    <row r="929">
      <c r="E929" s="85"/>
      <c r="F929" s="85"/>
      <c r="G929" s="85"/>
      <c r="H929" s="85"/>
    </row>
    <row r="930">
      <c r="E930" s="85"/>
      <c r="F930" s="85"/>
      <c r="G930" s="85"/>
      <c r="H930" s="85"/>
    </row>
    <row r="931">
      <c r="E931" s="85"/>
      <c r="F931" s="85"/>
      <c r="G931" s="85"/>
      <c r="H931" s="85"/>
    </row>
    <row r="932">
      <c r="E932" s="85"/>
      <c r="F932" s="85"/>
      <c r="G932" s="85"/>
      <c r="H932" s="85"/>
    </row>
    <row r="933">
      <c r="E933" s="85"/>
      <c r="F933" s="85"/>
      <c r="G933" s="85"/>
      <c r="H933" s="85"/>
    </row>
    <row r="934">
      <c r="E934" s="85"/>
      <c r="F934" s="85"/>
      <c r="G934" s="85"/>
      <c r="H934" s="85"/>
    </row>
    <row r="935">
      <c r="E935" s="85"/>
      <c r="F935" s="85"/>
      <c r="G935" s="85"/>
      <c r="H935" s="85"/>
    </row>
    <row r="936">
      <c r="E936" s="85"/>
      <c r="F936" s="85"/>
      <c r="G936" s="85"/>
      <c r="H936" s="85"/>
    </row>
    <row r="937">
      <c r="E937" s="85"/>
      <c r="F937" s="85"/>
      <c r="G937" s="85"/>
      <c r="H937" s="85"/>
    </row>
    <row r="938">
      <c r="E938" s="85"/>
      <c r="F938" s="85"/>
      <c r="G938" s="85"/>
      <c r="H938" s="85"/>
    </row>
    <row r="939">
      <c r="E939" s="85"/>
      <c r="F939" s="85"/>
      <c r="G939" s="85"/>
      <c r="H939" s="85"/>
    </row>
    <row r="940">
      <c r="E940" s="85"/>
      <c r="F940" s="85"/>
      <c r="G940" s="85"/>
      <c r="H940" s="85"/>
    </row>
    <row r="941">
      <c r="E941" s="85"/>
      <c r="F941" s="85"/>
      <c r="G941" s="85"/>
      <c r="H941" s="85"/>
    </row>
    <row r="942">
      <c r="E942" s="85"/>
      <c r="F942" s="85"/>
      <c r="G942" s="85"/>
      <c r="H942" s="85"/>
    </row>
    <row r="943">
      <c r="E943" s="85"/>
      <c r="F943" s="85"/>
      <c r="G943" s="85"/>
      <c r="H943" s="85"/>
    </row>
    <row r="944">
      <c r="E944" s="85"/>
      <c r="F944" s="85"/>
      <c r="G944" s="85"/>
      <c r="H944" s="85"/>
    </row>
    <row r="945">
      <c r="E945" s="85"/>
      <c r="F945" s="85"/>
      <c r="G945" s="85"/>
      <c r="H945" s="85"/>
    </row>
    <row r="946">
      <c r="E946" s="85"/>
      <c r="F946" s="85"/>
      <c r="G946" s="85"/>
      <c r="H946" s="85"/>
    </row>
    <row r="947">
      <c r="E947" s="85"/>
      <c r="F947" s="85"/>
      <c r="G947" s="85"/>
      <c r="H947" s="85"/>
    </row>
    <row r="948">
      <c r="E948" s="85"/>
      <c r="F948" s="85"/>
      <c r="G948" s="85"/>
      <c r="H948" s="85"/>
    </row>
    <row r="949">
      <c r="E949" s="85"/>
      <c r="F949" s="85"/>
      <c r="G949" s="85"/>
      <c r="H949" s="85"/>
    </row>
    <row r="950">
      <c r="E950" s="85"/>
      <c r="F950" s="85"/>
      <c r="G950" s="85"/>
      <c r="H950" s="85"/>
    </row>
    <row r="951">
      <c r="E951" s="85"/>
      <c r="F951" s="85"/>
      <c r="G951" s="85"/>
      <c r="H951" s="85"/>
    </row>
    <row r="952">
      <c r="E952" s="85"/>
      <c r="F952" s="85"/>
      <c r="G952" s="85"/>
      <c r="H952" s="85"/>
    </row>
    <row r="953">
      <c r="E953" s="85"/>
      <c r="F953" s="85"/>
      <c r="G953" s="85"/>
      <c r="H953" s="85"/>
    </row>
    <row r="954">
      <c r="E954" s="85"/>
      <c r="F954" s="85"/>
      <c r="G954" s="85"/>
      <c r="H954" s="85"/>
    </row>
    <row r="955">
      <c r="E955" s="85"/>
      <c r="F955" s="85"/>
      <c r="G955" s="85"/>
      <c r="H955" s="85"/>
    </row>
    <row r="956">
      <c r="E956" s="85"/>
      <c r="F956" s="85"/>
      <c r="G956" s="85"/>
      <c r="H956" s="85"/>
    </row>
    <row r="957">
      <c r="E957" s="85"/>
      <c r="F957" s="85"/>
      <c r="G957" s="85"/>
      <c r="H957" s="85"/>
    </row>
    <row r="958">
      <c r="E958" s="85"/>
      <c r="F958" s="85"/>
      <c r="G958" s="85"/>
      <c r="H958" s="85"/>
    </row>
    <row r="959">
      <c r="E959" s="85"/>
      <c r="F959" s="85"/>
      <c r="G959" s="85"/>
      <c r="H959" s="85"/>
    </row>
    <row r="960">
      <c r="E960" s="85"/>
      <c r="F960" s="85"/>
      <c r="G960" s="85"/>
      <c r="H960" s="85"/>
    </row>
    <row r="961">
      <c r="E961" s="85"/>
      <c r="F961" s="85"/>
      <c r="G961" s="85"/>
      <c r="H961" s="85"/>
    </row>
  </sheetData>
  <mergeCells count="2">
    <mergeCell ref="A1:D1"/>
    <mergeCell ref="A7:A9"/>
  </mergeCells>
  <conditionalFormatting sqref="E46:AB48">
    <cfRule type="cellIs" dxfId="0" priority="1" operator="lessThan">
      <formula>0</formula>
    </cfRule>
  </conditionalFormatting>
  <conditionalFormatting sqref="B46:B48">
    <cfRule type="cellIs" dxfId="1" priority="2" operator="greaterThan">
      <formula>0</formula>
    </cfRule>
  </conditionalFormatting>
  <conditionalFormatting sqref="E46:AB48">
    <cfRule type="notContainsBlanks" dxfId="1" priority="3">
      <formula>LEN(TRIM(E46))&gt;0</formula>
    </cfRule>
  </conditionalFormatting>
  <hyperlinks>
    <hyperlink r:id="rId1" ref="B2"/>
    <hyperlink r:id="rId2" ref="B49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75"/>
    <col customWidth="1" min="2" max="2" width="36.38"/>
    <col customWidth="1" min="3" max="3" width="7.25"/>
    <col customWidth="1" min="4" max="4" width="8.75"/>
  </cols>
  <sheetData>
    <row r="1">
      <c r="A1" s="4" t="s">
        <v>1</v>
      </c>
      <c r="B1" s="5" t="s">
        <v>2</v>
      </c>
      <c r="C1" s="6"/>
      <c r="D1" s="7"/>
      <c r="E1" s="2">
        <v>2017.0</v>
      </c>
      <c r="F1" s="2">
        <v>2017.0</v>
      </c>
      <c r="G1" s="2">
        <v>2017.0</v>
      </c>
      <c r="H1" s="2">
        <v>2017.0</v>
      </c>
      <c r="I1" s="3">
        <v>2017.0</v>
      </c>
      <c r="J1" s="3">
        <v>2017.0</v>
      </c>
      <c r="K1" s="3">
        <v>2017.0</v>
      </c>
      <c r="L1" s="3">
        <v>2017.0</v>
      </c>
      <c r="M1" s="3">
        <v>2017.0</v>
      </c>
      <c r="N1" s="3">
        <v>2017.0</v>
      </c>
      <c r="O1" s="3">
        <v>2017.0</v>
      </c>
      <c r="P1" s="3">
        <v>2017.0</v>
      </c>
      <c r="Q1" s="3">
        <v>2018.0</v>
      </c>
      <c r="R1" s="3">
        <v>2018.0</v>
      </c>
      <c r="S1" s="3">
        <v>2018.0</v>
      </c>
      <c r="T1" s="3">
        <v>2018.0</v>
      </c>
      <c r="U1" s="3">
        <v>2018.0</v>
      </c>
      <c r="V1" s="3">
        <v>2018.0</v>
      </c>
      <c r="W1" s="3">
        <v>2018.0</v>
      </c>
      <c r="X1" s="3">
        <v>2018.0</v>
      </c>
      <c r="Y1" s="3">
        <v>2018.0</v>
      </c>
      <c r="Z1" s="3">
        <v>2018.0</v>
      </c>
      <c r="AA1" s="3">
        <v>2018.0</v>
      </c>
      <c r="AB1" s="3">
        <v>2018.0</v>
      </c>
    </row>
    <row r="2">
      <c r="B2" s="8" t="s">
        <v>3</v>
      </c>
      <c r="C2" s="9"/>
      <c r="D2" s="10"/>
      <c r="E2" s="11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5" t="s">
        <v>9</v>
      </c>
      <c r="K2" s="15" t="s">
        <v>10</v>
      </c>
      <c r="L2" s="15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6" t="s">
        <v>4</v>
      </c>
      <c r="R2" s="17" t="s">
        <v>5</v>
      </c>
      <c r="S2" s="15" t="s">
        <v>6</v>
      </c>
      <c r="T2" s="15" t="s">
        <v>7</v>
      </c>
      <c r="U2" s="15" t="s">
        <v>16</v>
      </c>
      <c r="V2" s="15" t="s">
        <v>9</v>
      </c>
      <c r="W2" s="15" t="s">
        <v>10</v>
      </c>
      <c r="X2" s="15" t="s">
        <v>11</v>
      </c>
      <c r="Y2" s="16" t="s">
        <v>12</v>
      </c>
      <c r="Z2" s="16" t="s">
        <v>13</v>
      </c>
      <c r="AA2" s="16" t="s">
        <v>14</v>
      </c>
      <c r="AB2" s="16" t="s">
        <v>15</v>
      </c>
    </row>
    <row r="3">
      <c r="A3" s="113"/>
      <c r="B3" s="114" t="s">
        <v>51</v>
      </c>
      <c r="C3" s="115" t="s">
        <v>18</v>
      </c>
      <c r="D3" s="115" t="s">
        <v>59</v>
      </c>
      <c r="E3" s="116">
        <f t="shared" ref="E3:AB3" si="1">E5+E17+E35</f>
        <v>34048.23</v>
      </c>
      <c r="F3" s="116">
        <f t="shared" si="1"/>
        <v>35810.42526</v>
      </c>
      <c r="G3" s="116">
        <f t="shared" si="1"/>
        <v>38097.54279</v>
      </c>
      <c r="H3" s="116">
        <f t="shared" si="1"/>
        <v>39389.01406</v>
      </c>
      <c r="I3" s="116">
        <f t="shared" si="1"/>
        <v>45112.54299</v>
      </c>
      <c r="J3" s="116">
        <f t="shared" si="1"/>
        <v>50078.09849</v>
      </c>
      <c r="K3" s="116">
        <f t="shared" si="1"/>
        <v>53246.41246</v>
      </c>
      <c r="L3" s="116">
        <f t="shared" si="1"/>
        <v>54200.66815</v>
      </c>
      <c r="M3" s="116">
        <f t="shared" si="1"/>
        <v>56205.999</v>
      </c>
      <c r="N3" s="116">
        <f t="shared" si="1"/>
        <v>57338.69651</v>
      </c>
      <c r="O3" s="116">
        <f t="shared" si="1"/>
        <v>58573.87486</v>
      </c>
      <c r="P3" s="116">
        <f t="shared" si="1"/>
        <v>59921.55297</v>
      </c>
      <c r="Q3" s="116">
        <f t="shared" si="1"/>
        <v>61392.74477</v>
      </c>
      <c r="R3" s="116">
        <f t="shared" si="1"/>
        <v>62999.55851</v>
      </c>
      <c r="S3" s="116">
        <f t="shared" si="1"/>
        <v>64755.30595</v>
      </c>
      <c r="T3" s="116">
        <f t="shared" si="1"/>
        <v>66674.62255</v>
      </c>
      <c r="U3" s="116">
        <f t="shared" si="1"/>
        <v>68773.59955</v>
      </c>
      <c r="V3" s="116">
        <f t="shared" si="1"/>
        <v>71069.92935</v>
      </c>
      <c r="W3" s="116">
        <f t="shared" si="1"/>
        <v>73583.06538</v>
      </c>
      <c r="X3" s="116">
        <f t="shared" si="1"/>
        <v>76334.39798</v>
      </c>
      <c r="Y3" s="116">
        <f t="shared" si="1"/>
        <v>79347.44777</v>
      </c>
      <c r="Z3" s="116">
        <f t="shared" si="1"/>
        <v>77041.54649</v>
      </c>
      <c r="AA3" s="116">
        <f t="shared" si="1"/>
        <v>80097.54583</v>
      </c>
      <c r="AB3" s="116">
        <f t="shared" si="1"/>
        <v>83444.7771</v>
      </c>
    </row>
    <row r="4">
      <c r="A4" s="117"/>
      <c r="B4" s="117"/>
      <c r="C4" s="117"/>
      <c r="D4" s="117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</row>
    <row r="5">
      <c r="A5" s="119"/>
      <c r="B5" s="120" t="s">
        <v>60</v>
      </c>
      <c r="C5" s="119"/>
      <c r="D5" s="121" t="s">
        <v>52</v>
      </c>
      <c r="E5" s="122">
        <f t="shared" ref="E5:AB5" si="2">SUM(E6:E15)</f>
        <v>9125.08</v>
      </c>
      <c r="F5" s="122">
        <f t="shared" si="2"/>
        <v>8276.73</v>
      </c>
      <c r="G5" s="122">
        <f t="shared" si="2"/>
        <v>8604.41</v>
      </c>
      <c r="H5" s="122">
        <f t="shared" si="2"/>
        <v>8695.41</v>
      </c>
      <c r="I5" s="123">
        <f t="shared" si="2"/>
        <v>11754.35</v>
      </c>
      <c r="J5" s="123">
        <f t="shared" si="2"/>
        <v>9042.3082</v>
      </c>
      <c r="K5" s="123">
        <f t="shared" si="2"/>
        <v>11465.26515</v>
      </c>
      <c r="L5" s="123">
        <f t="shared" si="2"/>
        <v>11599.6281</v>
      </c>
      <c r="M5" s="123">
        <f t="shared" si="2"/>
        <v>12703.07694</v>
      </c>
      <c r="N5" s="123">
        <f t="shared" si="2"/>
        <v>12843.70425</v>
      </c>
      <c r="O5" s="123">
        <f t="shared" si="2"/>
        <v>12987.60538</v>
      </c>
      <c r="P5" s="123">
        <f t="shared" si="2"/>
        <v>13134.87854</v>
      </c>
      <c r="Q5" s="123">
        <f t="shared" si="2"/>
        <v>13285.6249</v>
      </c>
      <c r="R5" s="123">
        <f t="shared" si="2"/>
        <v>13439.94864</v>
      </c>
      <c r="S5" s="123">
        <f t="shared" si="2"/>
        <v>13597.9571</v>
      </c>
      <c r="T5" s="123">
        <f t="shared" si="2"/>
        <v>13759.76082</v>
      </c>
      <c r="U5" s="123">
        <f t="shared" si="2"/>
        <v>13925.47364</v>
      </c>
      <c r="V5" s="123">
        <f t="shared" si="2"/>
        <v>14095.21285</v>
      </c>
      <c r="W5" s="123">
        <f t="shared" si="2"/>
        <v>14269.09924</v>
      </c>
      <c r="X5" s="123">
        <f t="shared" si="2"/>
        <v>14447.25721</v>
      </c>
      <c r="Y5" s="123">
        <f t="shared" si="2"/>
        <v>14629.81493</v>
      </c>
      <c r="Z5" s="123">
        <f t="shared" si="2"/>
        <v>14816.90438</v>
      </c>
      <c r="AA5" s="123">
        <f t="shared" si="2"/>
        <v>15008.66151</v>
      </c>
      <c r="AB5" s="123">
        <f t="shared" si="2"/>
        <v>15205.22635</v>
      </c>
    </row>
    <row r="6">
      <c r="A6" s="117"/>
      <c r="B6" s="24" t="s">
        <v>61</v>
      </c>
      <c r="C6" s="124"/>
      <c r="D6" s="125"/>
      <c r="E6" s="69">
        <v>1026.67</v>
      </c>
      <c r="F6" s="69">
        <v>1034.32</v>
      </c>
      <c r="G6" s="69">
        <v>1034.0</v>
      </c>
      <c r="H6" s="69">
        <v>1034.0</v>
      </c>
      <c r="I6" s="66">
        <f t="shared" ref="I6:L6" si="3">H6</f>
        <v>1034</v>
      </c>
      <c r="J6" s="66">
        <f t="shared" si="3"/>
        <v>1034</v>
      </c>
      <c r="K6" s="66">
        <f t="shared" si="3"/>
        <v>1034</v>
      </c>
      <c r="L6" s="66">
        <f t="shared" si="3"/>
        <v>1034</v>
      </c>
      <c r="M6" s="126">
        <v>2000.0</v>
      </c>
      <c r="N6" s="66">
        <f t="shared" ref="N6:AB6" si="4">M6</f>
        <v>2000</v>
      </c>
      <c r="O6" s="66">
        <f t="shared" si="4"/>
        <v>2000</v>
      </c>
      <c r="P6" s="66">
        <f t="shared" si="4"/>
        <v>2000</v>
      </c>
      <c r="Q6" s="66">
        <f t="shared" si="4"/>
        <v>2000</v>
      </c>
      <c r="R6" s="66">
        <f t="shared" si="4"/>
        <v>2000</v>
      </c>
      <c r="S6" s="66">
        <f t="shared" si="4"/>
        <v>2000</v>
      </c>
      <c r="T6" s="66">
        <f t="shared" si="4"/>
        <v>2000</v>
      </c>
      <c r="U6" s="66">
        <f t="shared" si="4"/>
        <v>2000</v>
      </c>
      <c r="V6" s="66">
        <f t="shared" si="4"/>
        <v>2000</v>
      </c>
      <c r="W6" s="66">
        <f t="shared" si="4"/>
        <v>2000</v>
      </c>
      <c r="X6" s="66">
        <f t="shared" si="4"/>
        <v>2000</v>
      </c>
      <c r="Y6" s="66">
        <f t="shared" si="4"/>
        <v>2000</v>
      </c>
      <c r="Z6" s="66">
        <f t="shared" si="4"/>
        <v>2000</v>
      </c>
      <c r="AA6" s="66">
        <f t="shared" si="4"/>
        <v>2000</v>
      </c>
      <c r="AB6" s="66">
        <f t="shared" si="4"/>
        <v>2000</v>
      </c>
    </row>
    <row r="7">
      <c r="A7" s="117"/>
      <c r="B7" s="24" t="s">
        <v>62</v>
      </c>
      <c r="C7" s="127"/>
      <c r="D7" s="31">
        <v>0.03</v>
      </c>
      <c r="E7" s="69">
        <v>294.0</v>
      </c>
      <c r="F7" s="69">
        <v>304.0</v>
      </c>
      <c r="G7" s="69">
        <v>490.0</v>
      </c>
      <c r="H7" s="69">
        <v>552.0</v>
      </c>
      <c r="I7" s="66">
        <f t="shared" ref="I7:AB7" si="5">H7+H7*$D$7</f>
        <v>568.56</v>
      </c>
      <c r="J7" s="66">
        <f t="shared" si="5"/>
        <v>585.6168</v>
      </c>
      <c r="K7" s="66">
        <f t="shared" si="5"/>
        <v>603.185304</v>
      </c>
      <c r="L7" s="66">
        <f t="shared" si="5"/>
        <v>621.2808631</v>
      </c>
      <c r="M7" s="66">
        <f t="shared" si="5"/>
        <v>639.919289</v>
      </c>
      <c r="N7" s="66">
        <f t="shared" si="5"/>
        <v>659.1168677</v>
      </c>
      <c r="O7" s="66">
        <f t="shared" si="5"/>
        <v>678.8903737</v>
      </c>
      <c r="P7" s="66">
        <f t="shared" si="5"/>
        <v>699.2570849</v>
      </c>
      <c r="Q7" s="66">
        <f t="shared" si="5"/>
        <v>720.2347975</v>
      </c>
      <c r="R7" s="66">
        <f t="shared" si="5"/>
        <v>741.8418414</v>
      </c>
      <c r="S7" s="66">
        <f t="shared" si="5"/>
        <v>764.0970966</v>
      </c>
      <c r="T7" s="66">
        <f t="shared" si="5"/>
        <v>787.0200095</v>
      </c>
      <c r="U7" s="66">
        <f t="shared" si="5"/>
        <v>810.6306098</v>
      </c>
      <c r="V7" s="66">
        <f t="shared" si="5"/>
        <v>834.9495281</v>
      </c>
      <c r="W7" s="66">
        <f t="shared" si="5"/>
        <v>859.998014</v>
      </c>
      <c r="X7" s="66">
        <f t="shared" si="5"/>
        <v>885.7979544</v>
      </c>
      <c r="Y7" s="66">
        <f t="shared" si="5"/>
        <v>912.371893</v>
      </c>
      <c r="Z7" s="66">
        <f t="shared" si="5"/>
        <v>939.7430498</v>
      </c>
      <c r="AA7" s="66">
        <f t="shared" si="5"/>
        <v>967.9353413</v>
      </c>
      <c r="AB7" s="66">
        <f t="shared" si="5"/>
        <v>996.9734015</v>
      </c>
    </row>
    <row r="8">
      <c r="A8" s="117"/>
      <c r="B8" s="24" t="s">
        <v>63</v>
      </c>
      <c r="C8" s="128"/>
      <c r="D8" s="129"/>
      <c r="E8" s="69">
        <v>1750.41</v>
      </c>
      <c r="F8" s="69">
        <f t="shared" ref="F8:J8" si="6">E8</f>
        <v>1750.41</v>
      </c>
      <c r="G8" s="69">
        <f t="shared" si="6"/>
        <v>1750.41</v>
      </c>
      <c r="H8" s="69">
        <f t="shared" si="6"/>
        <v>1750.41</v>
      </c>
      <c r="I8" s="66">
        <f t="shared" si="6"/>
        <v>1750.41</v>
      </c>
      <c r="J8" s="66">
        <f t="shared" si="6"/>
        <v>1750.41</v>
      </c>
      <c r="K8" s="126">
        <v>4042.0</v>
      </c>
      <c r="L8" s="66">
        <f t="shared" ref="L8:AB8" si="7">K8</f>
        <v>4042</v>
      </c>
      <c r="M8" s="66">
        <f t="shared" si="7"/>
        <v>4042</v>
      </c>
      <c r="N8" s="66">
        <f t="shared" si="7"/>
        <v>4042</v>
      </c>
      <c r="O8" s="66">
        <f t="shared" si="7"/>
        <v>4042</v>
      </c>
      <c r="P8" s="66">
        <f t="shared" si="7"/>
        <v>4042</v>
      </c>
      <c r="Q8" s="66">
        <f t="shared" si="7"/>
        <v>4042</v>
      </c>
      <c r="R8" s="66">
        <f t="shared" si="7"/>
        <v>4042</v>
      </c>
      <c r="S8" s="66">
        <f t="shared" si="7"/>
        <v>4042</v>
      </c>
      <c r="T8" s="66">
        <f t="shared" si="7"/>
        <v>4042</v>
      </c>
      <c r="U8" s="66">
        <f t="shared" si="7"/>
        <v>4042</v>
      </c>
      <c r="V8" s="66">
        <f t="shared" si="7"/>
        <v>4042</v>
      </c>
      <c r="W8" s="66">
        <f t="shared" si="7"/>
        <v>4042</v>
      </c>
      <c r="X8" s="66">
        <f t="shared" si="7"/>
        <v>4042</v>
      </c>
      <c r="Y8" s="66">
        <f t="shared" si="7"/>
        <v>4042</v>
      </c>
      <c r="Z8" s="66">
        <f t="shared" si="7"/>
        <v>4042</v>
      </c>
      <c r="AA8" s="66">
        <f t="shared" si="7"/>
        <v>4042</v>
      </c>
      <c r="AB8" s="66">
        <f t="shared" si="7"/>
        <v>4042</v>
      </c>
    </row>
    <row r="9">
      <c r="A9" s="117"/>
      <c r="B9" s="24" t="s">
        <v>64</v>
      </c>
      <c r="C9" s="39"/>
      <c r="D9" s="39"/>
      <c r="E9" s="69" t="str">
        <f t="shared" ref="E9:F9" si="8">D9</f>
        <v/>
      </c>
      <c r="F9" s="69" t="str">
        <f t="shared" si="8"/>
        <v/>
      </c>
      <c r="G9" s="69">
        <v>186.0</v>
      </c>
      <c r="H9" s="69">
        <v>186.0</v>
      </c>
      <c r="I9" s="66">
        <f t="shared" ref="I9:AB9" si="9">H9</f>
        <v>186</v>
      </c>
      <c r="J9" s="66">
        <f t="shared" si="9"/>
        <v>186</v>
      </c>
      <c r="K9" s="66">
        <f t="shared" si="9"/>
        <v>186</v>
      </c>
      <c r="L9" s="66">
        <f t="shared" si="9"/>
        <v>186</v>
      </c>
      <c r="M9" s="66">
        <f t="shared" si="9"/>
        <v>186</v>
      </c>
      <c r="N9" s="66">
        <f t="shared" si="9"/>
        <v>186</v>
      </c>
      <c r="O9" s="66">
        <f t="shared" si="9"/>
        <v>186</v>
      </c>
      <c r="P9" s="66">
        <f t="shared" si="9"/>
        <v>186</v>
      </c>
      <c r="Q9" s="66">
        <f t="shared" si="9"/>
        <v>186</v>
      </c>
      <c r="R9" s="66">
        <f t="shared" si="9"/>
        <v>186</v>
      </c>
      <c r="S9" s="66">
        <f t="shared" si="9"/>
        <v>186</v>
      </c>
      <c r="T9" s="66">
        <f t="shared" si="9"/>
        <v>186</v>
      </c>
      <c r="U9" s="66">
        <f t="shared" si="9"/>
        <v>186</v>
      </c>
      <c r="V9" s="66">
        <f t="shared" si="9"/>
        <v>186</v>
      </c>
      <c r="W9" s="66">
        <f t="shared" si="9"/>
        <v>186</v>
      </c>
      <c r="X9" s="66">
        <f t="shared" si="9"/>
        <v>186</v>
      </c>
      <c r="Y9" s="66">
        <f t="shared" si="9"/>
        <v>186</v>
      </c>
      <c r="Z9" s="66">
        <f t="shared" si="9"/>
        <v>186</v>
      </c>
      <c r="AA9" s="66">
        <f t="shared" si="9"/>
        <v>186</v>
      </c>
      <c r="AB9" s="66">
        <f t="shared" si="9"/>
        <v>186</v>
      </c>
    </row>
    <row r="10">
      <c r="A10" s="117"/>
      <c r="B10" s="24" t="s">
        <v>65</v>
      </c>
      <c r="C10" s="39"/>
      <c r="D10" s="39"/>
      <c r="E10" s="69">
        <v>578.0</v>
      </c>
      <c r="F10" s="69">
        <v>983.0</v>
      </c>
      <c r="G10" s="69">
        <v>783.0</v>
      </c>
      <c r="H10" s="69">
        <v>662.0</v>
      </c>
      <c r="I10" s="66">
        <f t="shared" ref="I10:AB10" si="10">H10</f>
        <v>662</v>
      </c>
      <c r="J10" s="66">
        <f t="shared" si="10"/>
        <v>662</v>
      </c>
      <c r="K10" s="66">
        <f t="shared" si="10"/>
        <v>662</v>
      </c>
      <c r="L10" s="66">
        <f t="shared" si="10"/>
        <v>662</v>
      </c>
      <c r="M10" s="66">
        <f t="shared" si="10"/>
        <v>662</v>
      </c>
      <c r="N10" s="66">
        <f t="shared" si="10"/>
        <v>662</v>
      </c>
      <c r="O10" s="66">
        <f t="shared" si="10"/>
        <v>662</v>
      </c>
      <c r="P10" s="66">
        <f t="shared" si="10"/>
        <v>662</v>
      </c>
      <c r="Q10" s="66">
        <f t="shared" si="10"/>
        <v>662</v>
      </c>
      <c r="R10" s="66">
        <f t="shared" si="10"/>
        <v>662</v>
      </c>
      <c r="S10" s="66">
        <f t="shared" si="10"/>
        <v>662</v>
      </c>
      <c r="T10" s="66">
        <f t="shared" si="10"/>
        <v>662</v>
      </c>
      <c r="U10" s="66">
        <f t="shared" si="10"/>
        <v>662</v>
      </c>
      <c r="V10" s="66">
        <f t="shared" si="10"/>
        <v>662</v>
      </c>
      <c r="W10" s="66">
        <f t="shared" si="10"/>
        <v>662</v>
      </c>
      <c r="X10" s="66">
        <f t="shared" si="10"/>
        <v>662</v>
      </c>
      <c r="Y10" s="66">
        <f t="shared" si="10"/>
        <v>662</v>
      </c>
      <c r="Z10" s="66">
        <f t="shared" si="10"/>
        <v>662</v>
      </c>
      <c r="AA10" s="66">
        <f t="shared" si="10"/>
        <v>662</v>
      </c>
      <c r="AB10" s="66">
        <f t="shared" si="10"/>
        <v>662</v>
      </c>
    </row>
    <row r="11">
      <c r="A11" s="117"/>
      <c r="B11" s="24" t="s">
        <v>66</v>
      </c>
      <c r="C11" s="39"/>
      <c r="D11" s="31">
        <v>0.03</v>
      </c>
      <c r="E11" s="69">
        <v>3063.0</v>
      </c>
      <c r="F11" s="69">
        <v>1991.0</v>
      </c>
      <c r="G11" s="69">
        <v>2191.0</v>
      </c>
      <c r="H11" s="69">
        <v>2246.0</v>
      </c>
      <c r="I11" s="66">
        <f t="shared" ref="I11:AB11" si="11">H11+H11*$D$11</f>
        <v>2313.38</v>
      </c>
      <c r="J11" s="66">
        <f t="shared" si="11"/>
        <v>2382.7814</v>
      </c>
      <c r="K11" s="66">
        <f t="shared" si="11"/>
        <v>2454.264842</v>
      </c>
      <c r="L11" s="66">
        <f t="shared" si="11"/>
        <v>2527.892787</v>
      </c>
      <c r="M11" s="66">
        <f t="shared" si="11"/>
        <v>2603.729571</v>
      </c>
      <c r="N11" s="66">
        <f t="shared" si="11"/>
        <v>2681.841458</v>
      </c>
      <c r="O11" s="66">
        <f t="shared" si="11"/>
        <v>2762.296702</v>
      </c>
      <c r="P11" s="66">
        <f t="shared" si="11"/>
        <v>2845.165603</v>
      </c>
      <c r="Q11" s="66">
        <f t="shared" si="11"/>
        <v>2930.520571</v>
      </c>
      <c r="R11" s="66">
        <f t="shared" si="11"/>
        <v>3018.436188</v>
      </c>
      <c r="S11" s="66">
        <f t="shared" si="11"/>
        <v>3108.989274</v>
      </c>
      <c r="T11" s="66">
        <f t="shared" si="11"/>
        <v>3202.258952</v>
      </c>
      <c r="U11" s="66">
        <f t="shared" si="11"/>
        <v>3298.32672</v>
      </c>
      <c r="V11" s="66">
        <f t="shared" si="11"/>
        <v>3397.276522</v>
      </c>
      <c r="W11" s="66">
        <f t="shared" si="11"/>
        <v>3499.194818</v>
      </c>
      <c r="X11" s="66">
        <f t="shared" si="11"/>
        <v>3604.170662</v>
      </c>
      <c r="Y11" s="66">
        <f t="shared" si="11"/>
        <v>3712.295782</v>
      </c>
      <c r="Z11" s="66">
        <f t="shared" si="11"/>
        <v>3823.664656</v>
      </c>
      <c r="AA11" s="66">
        <f t="shared" si="11"/>
        <v>3938.374595</v>
      </c>
      <c r="AB11" s="66">
        <f t="shared" si="11"/>
        <v>4056.525833</v>
      </c>
    </row>
    <row r="12">
      <c r="A12" s="117"/>
      <c r="B12" s="24" t="s">
        <v>67</v>
      </c>
      <c r="C12" s="39"/>
      <c r="D12" s="31">
        <v>0.03</v>
      </c>
      <c r="E12" s="69">
        <v>810.0</v>
      </c>
      <c r="F12" s="69">
        <v>850.0</v>
      </c>
      <c r="G12" s="69">
        <v>861.0</v>
      </c>
      <c r="H12" s="69">
        <v>890.0</v>
      </c>
      <c r="I12" s="66">
        <f>H12</f>
        <v>890</v>
      </c>
      <c r="J12" s="66">
        <f t="shared" ref="J12:AB12" si="12">I12+I13*$D$12</f>
        <v>920</v>
      </c>
      <c r="K12" s="66">
        <f t="shared" si="12"/>
        <v>951.5</v>
      </c>
      <c r="L12" s="66">
        <f t="shared" si="12"/>
        <v>983</v>
      </c>
      <c r="M12" s="66">
        <f t="shared" si="12"/>
        <v>1014.5</v>
      </c>
      <c r="N12" s="66">
        <f t="shared" si="12"/>
        <v>1046</v>
      </c>
      <c r="O12" s="66">
        <f t="shared" si="12"/>
        <v>1077.5</v>
      </c>
      <c r="P12" s="66">
        <f t="shared" si="12"/>
        <v>1109</v>
      </c>
      <c r="Q12" s="66">
        <f t="shared" si="12"/>
        <v>1140.5</v>
      </c>
      <c r="R12" s="66">
        <f t="shared" si="12"/>
        <v>1172</v>
      </c>
      <c r="S12" s="66">
        <f t="shared" si="12"/>
        <v>1203.5</v>
      </c>
      <c r="T12" s="66">
        <f t="shared" si="12"/>
        <v>1235</v>
      </c>
      <c r="U12" s="66">
        <f t="shared" si="12"/>
        <v>1266.5</v>
      </c>
      <c r="V12" s="66">
        <f t="shared" si="12"/>
        <v>1298</v>
      </c>
      <c r="W12" s="66">
        <f t="shared" si="12"/>
        <v>1329.5</v>
      </c>
      <c r="X12" s="66">
        <f t="shared" si="12"/>
        <v>1361</v>
      </c>
      <c r="Y12" s="66">
        <f t="shared" si="12"/>
        <v>1392.5</v>
      </c>
      <c r="Z12" s="66">
        <f t="shared" si="12"/>
        <v>1424</v>
      </c>
      <c r="AA12" s="66">
        <f t="shared" si="12"/>
        <v>1455.5</v>
      </c>
      <c r="AB12" s="66">
        <f t="shared" si="12"/>
        <v>1487</v>
      </c>
    </row>
    <row r="13">
      <c r="A13" s="117"/>
      <c r="B13" s="24" t="s">
        <v>68</v>
      </c>
      <c r="C13" s="39"/>
      <c r="D13" s="31">
        <v>0.05</v>
      </c>
      <c r="E13" s="69">
        <v>950.0</v>
      </c>
      <c r="F13" s="69">
        <v>937.0</v>
      </c>
      <c r="G13" s="69">
        <v>857.0</v>
      </c>
      <c r="H13" s="69">
        <v>1025.0</v>
      </c>
      <c r="I13" s="66">
        <v>1000.0</v>
      </c>
      <c r="J13" s="66">
        <f>I13+I13*$D$13</f>
        <v>1050</v>
      </c>
      <c r="K13" s="66">
        <f t="shared" ref="K13:AB13" si="13">J13+(J13*$E$73)</f>
        <v>1050</v>
      </c>
      <c r="L13" s="66">
        <f t="shared" si="13"/>
        <v>1050</v>
      </c>
      <c r="M13" s="66">
        <f t="shared" si="13"/>
        <v>1050</v>
      </c>
      <c r="N13" s="66">
        <f t="shared" si="13"/>
        <v>1050</v>
      </c>
      <c r="O13" s="66">
        <f t="shared" si="13"/>
        <v>1050</v>
      </c>
      <c r="P13" s="66">
        <f t="shared" si="13"/>
        <v>1050</v>
      </c>
      <c r="Q13" s="66">
        <f t="shared" si="13"/>
        <v>1050</v>
      </c>
      <c r="R13" s="66">
        <f t="shared" si="13"/>
        <v>1050</v>
      </c>
      <c r="S13" s="66">
        <f t="shared" si="13"/>
        <v>1050</v>
      </c>
      <c r="T13" s="66">
        <f t="shared" si="13"/>
        <v>1050</v>
      </c>
      <c r="U13" s="66">
        <f t="shared" si="13"/>
        <v>1050</v>
      </c>
      <c r="V13" s="66">
        <f t="shared" si="13"/>
        <v>1050</v>
      </c>
      <c r="W13" s="66">
        <f t="shared" si="13"/>
        <v>1050</v>
      </c>
      <c r="X13" s="66">
        <f t="shared" si="13"/>
        <v>1050</v>
      </c>
      <c r="Y13" s="66">
        <f t="shared" si="13"/>
        <v>1050</v>
      </c>
      <c r="Z13" s="66">
        <f t="shared" si="13"/>
        <v>1050</v>
      </c>
      <c r="AA13" s="66">
        <f t="shared" si="13"/>
        <v>1050</v>
      </c>
      <c r="AB13" s="66">
        <f t="shared" si="13"/>
        <v>1050</v>
      </c>
    </row>
    <row r="14">
      <c r="A14" s="117"/>
      <c r="B14" s="24" t="s">
        <v>69</v>
      </c>
      <c r="C14" s="39"/>
      <c r="D14" s="31">
        <v>0.03</v>
      </c>
      <c r="E14" s="69">
        <v>320.0</v>
      </c>
      <c r="F14" s="69">
        <v>111.0</v>
      </c>
      <c r="G14" s="69">
        <v>111.0</v>
      </c>
      <c r="H14" s="69">
        <v>0.0</v>
      </c>
      <c r="I14" s="66">
        <v>3000.0</v>
      </c>
      <c r="J14" s="66">
        <v>111.0</v>
      </c>
      <c r="K14" s="66">
        <v>111.0</v>
      </c>
      <c r="L14" s="66">
        <f t="shared" ref="L14:AB14" si="14">K14</f>
        <v>111</v>
      </c>
      <c r="M14" s="66">
        <f t="shared" si="14"/>
        <v>111</v>
      </c>
      <c r="N14" s="66">
        <f t="shared" si="14"/>
        <v>111</v>
      </c>
      <c r="O14" s="66">
        <f t="shared" si="14"/>
        <v>111</v>
      </c>
      <c r="P14" s="66">
        <f t="shared" si="14"/>
        <v>111</v>
      </c>
      <c r="Q14" s="66">
        <f t="shared" si="14"/>
        <v>111</v>
      </c>
      <c r="R14" s="66">
        <f t="shared" si="14"/>
        <v>111</v>
      </c>
      <c r="S14" s="66">
        <f t="shared" si="14"/>
        <v>111</v>
      </c>
      <c r="T14" s="66">
        <f t="shared" si="14"/>
        <v>111</v>
      </c>
      <c r="U14" s="66">
        <f t="shared" si="14"/>
        <v>111</v>
      </c>
      <c r="V14" s="66">
        <f t="shared" si="14"/>
        <v>111</v>
      </c>
      <c r="W14" s="66">
        <f t="shared" si="14"/>
        <v>111</v>
      </c>
      <c r="X14" s="66">
        <f t="shared" si="14"/>
        <v>111</v>
      </c>
      <c r="Y14" s="66">
        <f t="shared" si="14"/>
        <v>111</v>
      </c>
      <c r="Z14" s="66">
        <f t="shared" si="14"/>
        <v>111</v>
      </c>
      <c r="AA14" s="66">
        <f t="shared" si="14"/>
        <v>111</v>
      </c>
      <c r="AB14" s="66">
        <f t="shared" si="14"/>
        <v>111</v>
      </c>
    </row>
    <row r="15">
      <c r="A15" s="117"/>
      <c r="B15" s="24" t="s">
        <v>70</v>
      </c>
      <c r="C15" s="39"/>
      <c r="D15" s="31">
        <v>0.03</v>
      </c>
      <c r="E15" s="69">
        <v>333.0</v>
      </c>
      <c r="F15" s="69">
        <v>316.0</v>
      </c>
      <c r="G15" s="69">
        <v>341.0</v>
      </c>
      <c r="H15" s="69">
        <v>350.0</v>
      </c>
      <c r="I15" s="66">
        <v>350.0</v>
      </c>
      <c r="J15" s="66">
        <f t="shared" ref="J15:AB15" si="15">I15+I15*$D$15</f>
        <v>360.5</v>
      </c>
      <c r="K15" s="66">
        <f t="shared" si="15"/>
        <v>371.315</v>
      </c>
      <c r="L15" s="66">
        <f t="shared" si="15"/>
        <v>382.45445</v>
      </c>
      <c r="M15" s="66">
        <f t="shared" si="15"/>
        <v>393.9280835</v>
      </c>
      <c r="N15" s="66">
        <f t="shared" si="15"/>
        <v>405.745926</v>
      </c>
      <c r="O15" s="66">
        <f t="shared" si="15"/>
        <v>417.9183038</v>
      </c>
      <c r="P15" s="66">
        <f t="shared" si="15"/>
        <v>430.4558529</v>
      </c>
      <c r="Q15" s="66">
        <f t="shared" si="15"/>
        <v>443.3695285</v>
      </c>
      <c r="R15" s="66">
        <f t="shared" si="15"/>
        <v>456.6706143</v>
      </c>
      <c r="S15" s="66">
        <f t="shared" si="15"/>
        <v>470.3707328</v>
      </c>
      <c r="T15" s="66">
        <f t="shared" si="15"/>
        <v>484.4818548</v>
      </c>
      <c r="U15" s="66">
        <f t="shared" si="15"/>
        <v>499.0163104</v>
      </c>
      <c r="V15" s="66">
        <f t="shared" si="15"/>
        <v>513.9867997</v>
      </c>
      <c r="W15" s="66">
        <f t="shared" si="15"/>
        <v>529.4064037</v>
      </c>
      <c r="X15" s="66">
        <f t="shared" si="15"/>
        <v>545.2885958</v>
      </c>
      <c r="Y15" s="66">
        <f t="shared" si="15"/>
        <v>561.6472537</v>
      </c>
      <c r="Z15" s="66">
        <f t="shared" si="15"/>
        <v>578.4966713</v>
      </c>
      <c r="AA15" s="66">
        <f t="shared" si="15"/>
        <v>595.8515714</v>
      </c>
      <c r="AB15" s="66">
        <f t="shared" si="15"/>
        <v>613.7271186</v>
      </c>
    </row>
    <row r="16">
      <c r="A16" s="130"/>
      <c r="B16" s="131"/>
      <c r="C16" s="130"/>
      <c r="D16" s="130"/>
      <c r="E16" s="125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</row>
    <row r="17">
      <c r="A17" s="119"/>
      <c r="B17" s="120" t="s">
        <v>71</v>
      </c>
      <c r="C17" s="119"/>
      <c r="D17" s="121" t="s">
        <v>52</v>
      </c>
      <c r="E17" s="122">
        <f t="shared" ref="E17:AB17" si="16">SUM(E18:E33)</f>
        <v>2595.83</v>
      </c>
      <c r="F17" s="122">
        <f t="shared" si="16"/>
        <v>2593</v>
      </c>
      <c r="G17" s="122">
        <f t="shared" si="16"/>
        <v>2535</v>
      </c>
      <c r="H17" s="122">
        <f t="shared" si="16"/>
        <v>2627</v>
      </c>
      <c r="I17" s="123">
        <f t="shared" si="16"/>
        <v>5044</v>
      </c>
      <c r="J17" s="123">
        <f t="shared" si="16"/>
        <v>5444</v>
      </c>
      <c r="K17" s="123">
        <f t="shared" si="16"/>
        <v>5884</v>
      </c>
      <c r="L17" s="123">
        <f t="shared" si="16"/>
        <v>6368</v>
      </c>
      <c r="M17" s="123">
        <f t="shared" si="16"/>
        <v>6900.4</v>
      </c>
      <c r="N17" s="123">
        <f t="shared" si="16"/>
        <v>7486.04</v>
      </c>
      <c r="O17" s="123">
        <f t="shared" si="16"/>
        <v>8130.244</v>
      </c>
      <c r="P17" s="123">
        <f t="shared" si="16"/>
        <v>8838.8684</v>
      </c>
      <c r="Q17" s="123">
        <f t="shared" si="16"/>
        <v>9618.35524</v>
      </c>
      <c r="R17" s="123">
        <f t="shared" si="16"/>
        <v>10475.79076</v>
      </c>
      <c r="S17" s="123">
        <f t="shared" si="16"/>
        <v>11418.96984</v>
      </c>
      <c r="T17" s="123">
        <f t="shared" si="16"/>
        <v>12456.46682</v>
      </c>
      <c r="U17" s="123">
        <f t="shared" si="16"/>
        <v>13597.71351</v>
      </c>
      <c r="V17" s="123">
        <f t="shared" si="16"/>
        <v>14853.08486</v>
      </c>
      <c r="W17" s="123">
        <f t="shared" si="16"/>
        <v>16233.99334</v>
      </c>
      <c r="X17" s="123">
        <f t="shared" si="16"/>
        <v>17752.99268</v>
      </c>
      <c r="Y17" s="123">
        <f t="shared" si="16"/>
        <v>19423.89195</v>
      </c>
      <c r="Z17" s="123">
        <f t="shared" si="16"/>
        <v>21261.88114</v>
      </c>
      <c r="AA17" s="123">
        <f t="shared" si="16"/>
        <v>23283.66925</v>
      </c>
      <c r="AB17" s="123">
        <f t="shared" si="16"/>
        <v>25507.63618</v>
      </c>
    </row>
    <row r="18">
      <c r="A18" s="133"/>
      <c r="B18" s="24" t="s">
        <v>72</v>
      </c>
      <c r="C18" s="134"/>
      <c r="D18" s="31">
        <v>0.1</v>
      </c>
      <c r="E18" s="69">
        <v>482.0</v>
      </c>
      <c r="F18" s="69">
        <v>491.0</v>
      </c>
      <c r="G18" s="69">
        <v>475.0</v>
      </c>
      <c r="H18" s="69">
        <v>503.0</v>
      </c>
      <c r="I18" s="66">
        <v>1000.0</v>
      </c>
      <c r="J18" s="66">
        <f t="shared" ref="J18:AB18" si="17">I18+I18*$D$18</f>
        <v>1100</v>
      </c>
      <c r="K18" s="66">
        <f t="shared" si="17"/>
        <v>1210</v>
      </c>
      <c r="L18" s="66">
        <f t="shared" si="17"/>
        <v>1331</v>
      </c>
      <c r="M18" s="66">
        <f t="shared" si="17"/>
        <v>1464.1</v>
      </c>
      <c r="N18" s="66">
        <f t="shared" si="17"/>
        <v>1610.51</v>
      </c>
      <c r="O18" s="66">
        <f t="shared" si="17"/>
        <v>1771.561</v>
      </c>
      <c r="P18" s="66">
        <f t="shared" si="17"/>
        <v>1948.7171</v>
      </c>
      <c r="Q18" s="66">
        <f t="shared" si="17"/>
        <v>2143.58881</v>
      </c>
      <c r="R18" s="66">
        <f t="shared" si="17"/>
        <v>2357.947691</v>
      </c>
      <c r="S18" s="66">
        <f t="shared" si="17"/>
        <v>2593.74246</v>
      </c>
      <c r="T18" s="66">
        <f t="shared" si="17"/>
        <v>2853.116706</v>
      </c>
      <c r="U18" s="66">
        <f t="shared" si="17"/>
        <v>3138.428377</v>
      </c>
      <c r="V18" s="66">
        <f t="shared" si="17"/>
        <v>3452.271214</v>
      </c>
      <c r="W18" s="66">
        <f t="shared" si="17"/>
        <v>3797.498336</v>
      </c>
      <c r="X18" s="66">
        <f t="shared" si="17"/>
        <v>4177.248169</v>
      </c>
      <c r="Y18" s="66">
        <f t="shared" si="17"/>
        <v>4594.972986</v>
      </c>
      <c r="Z18" s="66">
        <f t="shared" si="17"/>
        <v>5054.470285</v>
      </c>
      <c r="AA18" s="66">
        <f t="shared" si="17"/>
        <v>5559.917313</v>
      </c>
      <c r="AB18" s="66">
        <f t="shared" si="17"/>
        <v>6115.909045</v>
      </c>
    </row>
    <row r="19">
      <c r="A19" s="133"/>
      <c r="B19" s="24" t="s">
        <v>73</v>
      </c>
      <c r="C19" s="134"/>
      <c r="D19" s="31">
        <v>0.1</v>
      </c>
      <c r="E19" s="69">
        <v>0.0</v>
      </c>
      <c r="F19" s="69">
        <v>0.0</v>
      </c>
      <c r="G19" s="69">
        <v>0.0</v>
      </c>
      <c r="H19" s="69">
        <v>0.0</v>
      </c>
      <c r="I19" s="66">
        <v>1000.0</v>
      </c>
      <c r="J19" s="66">
        <f t="shared" ref="J19:AB19" si="18">I19+I19*$D$18</f>
        <v>1100</v>
      </c>
      <c r="K19" s="66">
        <f t="shared" si="18"/>
        <v>1210</v>
      </c>
      <c r="L19" s="66">
        <f t="shared" si="18"/>
        <v>1331</v>
      </c>
      <c r="M19" s="66">
        <f t="shared" si="18"/>
        <v>1464.1</v>
      </c>
      <c r="N19" s="66">
        <f t="shared" si="18"/>
        <v>1610.51</v>
      </c>
      <c r="O19" s="66">
        <f t="shared" si="18"/>
        <v>1771.561</v>
      </c>
      <c r="P19" s="66">
        <f t="shared" si="18"/>
        <v>1948.7171</v>
      </c>
      <c r="Q19" s="66">
        <f t="shared" si="18"/>
        <v>2143.58881</v>
      </c>
      <c r="R19" s="66">
        <f t="shared" si="18"/>
        <v>2357.947691</v>
      </c>
      <c r="S19" s="66">
        <f t="shared" si="18"/>
        <v>2593.74246</v>
      </c>
      <c r="T19" s="66">
        <f t="shared" si="18"/>
        <v>2853.116706</v>
      </c>
      <c r="U19" s="66">
        <f t="shared" si="18"/>
        <v>3138.428377</v>
      </c>
      <c r="V19" s="66">
        <f t="shared" si="18"/>
        <v>3452.271214</v>
      </c>
      <c r="W19" s="66">
        <f t="shared" si="18"/>
        <v>3797.498336</v>
      </c>
      <c r="X19" s="66">
        <f t="shared" si="18"/>
        <v>4177.248169</v>
      </c>
      <c r="Y19" s="66">
        <f t="shared" si="18"/>
        <v>4594.972986</v>
      </c>
      <c r="Z19" s="66">
        <f t="shared" si="18"/>
        <v>5054.470285</v>
      </c>
      <c r="AA19" s="66">
        <f t="shared" si="18"/>
        <v>5559.917313</v>
      </c>
      <c r="AB19" s="66">
        <f t="shared" si="18"/>
        <v>6115.909045</v>
      </c>
    </row>
    <row r="20">
      <c r="A20" s="133"/>
      <c r="B20" s="24" t="s">
        <v>74</v>
      </c>
      <c r="C20" s="134"/>
      <c r="D20" s="31">
        <v>0.1</v>
      </c>
      <c r="E20" s="69">
        <v>864.83</v>
      </c>
      <c r="F20" s="69">
        <v>965.0</v>
      </c>
      <c r="G20" s="69">
        <v>914.0</v>
      </c>
      <c r="H20" s="69">
        <v>964.0</v>
      </c>
      <c r="I20" s="66">
        <v>1000.0</v>
      </c>
      <c r="J20" s="66">
        <f t="shared" ref="J20:AB20" si="19">I20+I20*$D$18</f>
        <v>1100</v>
      </c>
      <c r="K20" s="66">
        <f t="shared" si="19"/>
        <v>1210</v>
      </c>
      <c r="L20" s="66">
        <f t="shared" si="19"/>
        <v>1331</v>
      </c>
      <c r="M20" s="66">
        <f t="shared" si="19"/>
        <v>1464.1</v>
      </c>
      <c r="N20" s="66">
        <f t="shared" si="19"/>
        <v>1610.51</v>
      </c>
      <c r="O20" s="66">
        <f t="shared" si="19"/>
        <v>1771.561</v>
      </c>
      <c r="P20" s="66">
        <f t="shared" si="19"/>
        <v>1948.7171</v>
      </c>
      <c r="Q20" s="66">
        <f t="shared" si="19"/>
        <v>2143.58881</v>
      </c>
      <c r="R20" s="66">
        <f t="shared" si="19"/>
        <v>2357.947691</v>
      </c>
      <c r="S20" s="66">
        <f t="shared" si="19"/>
        <v>2593.74246</v>
      </c>
      <c r="T20" s="66">
        <f t="shared" si="19"/>
        <v>2853.116706</v>
      </c>
      <c r="U20" s="66">
        <f t="shared" si="19"/>
        <v>3138.428377</v>
      </c>
      <c r="V20" s="66">
        <f t="shared" si="19"/>
        <v>3452.271214</v>
      </c>
      <c r="W20" s="66">
        <f t="shared" si="19"/>
        <v>3797.498336</v>
      </c>
      <c r="X20" s="66">
        <f t="shared" si="19"/>
        <v>4177.248169</v>
      </c>
      <c r="Y20" s="66">
        <f t="shared" si="19"/>
        <v>4594.972986</v>
      </c>
      <c r="Z20" s="66">
        <f t="shared" si="19"/>
        <v>5054.470285</v>
      </c>
      <c r="AA20" s="66">
        <f t="shared" si="19"/>
        <v>5559.917313</v>
      </c>
      <c r="AB20" s="66">
        <f t="shared" si="19"/>
        <v>6115.909045</v>
      </c>
    </row>
    <row r="21">
      <c r="A21" s="133"/>
      <c r="B21" s="24" t="s">
        <v>75</v>
      </c>
      <c r="C21" s="134"/>
      <c r="D21" s="31">
        <v>0.1</v>
      </c>
      <c r="E21" s="69">
        <v>112.0</v>
      </c>
      <c r="F21" s="69">
        <v>111.0</v>
      </c>
      <c r="G21" s="69">
        <v>120.0</v>
      </c>
      <c r="H21" s="69">
        <v>116.0</v>
      </c>
      <c r="I21" s="66">
        <v>1000.0</v>
      </c>
      <c r="J21" s="66">
        <f t="shared" ref="J21:AB21" si="20">I21+I21*$D$18</f>
        <v>1100</v>
      </c>
      <c r="K21" s="66">
        <f t="shared" si="20"/>
        <v>1210</v>
      </c>
      <c r="L21" s="66">
        <f t="shared" si="20"/>
        <v>1331</v>
      </c>
      <c r="M21" s="66">
        <f t="shared" si="20"/>
        <v>1464.1</v>
      </c>
      <c r="N21" s="66">
        <f t="shared" si="20"/>
        <v>1610.51</v>
      </c>
      <c r="O21" s="66">
        <f t="shared" si="20"/>
        <v>1771.561</v>
      </c>
      <c r="P21" s="66">
        <f t="shared" si="20"/>
        <v>1948.7171</v>
      </c>
      <c r="Q21" s="66">
        <f t="shared" si="20"/>
        <v>2143.58881</v>
      </c>
      <c r="R21" s="66">
        <f t="shared" si="20"/>
        <v>2357.947691</v>
      </c>
      <c r="S21" s="66">
        <f t="shared" si="20"/>
        <v>2593.74246</v>
      </c>
      <c r="T21" s="66">
        <f t="shared" si="20"/>
        <v>2853.116706</v>
      </c>
      <c r="U21" s="66">
        <f t="shared" si="20"/>
        <v>3138.428377</v>
      </c>
      <c r="V21" s="66">
        <f t="shared" si="20"/>
        <v>3452.271214</v>
      </c>
      <c r="W21" s="66">
        <f t="shared" si="20"/>
        <v>3797.498336</v>
      </c>
      <c r="X21" s="66">
        <f t="shared" si="20"/>
        <v>4177.248169</v>
      </c>
      <c r="Y21" s="66">
        <f t="shared" si="20"/>
        <v>4594.972986</v>
      </c>
      <c r="Z21" s="66">
        <f t="shared" si="20"/>
        <v>5054.470285</v>
      </c>
      <c r="AA21" s="66">
        <f t="shared" si="20"/>
        <v>5559.917313</v>
      </c>
      <c r="AB21" s="66">
        <f t="shared" si="20"/>
        <v>6115.909045</v>
      </c>
    </row>
    <row r="22">
      <c r="A22" s="133"/>
      <c r="B22" s="24" t="s">
        <v>76</v>
      </c>
      <c r="C22" s="134"/>
      <c r="D22" s="135"/>
      <c r="E22" s="69">
        <v>110.0</v>
      </c>
      <c r="F22" s="69">
        <v>110.0</v>
      </c>
      <c r="G22" s="69">
        <v>110.0</v>
      </c>
      <c r="H22" s="69">
        <v>110.0</v>
      </c>
      <c r="I22" s="66">
        <f t="shared" ref="I22:AB22" si="21">H22</f>
        <v>110</v>
      </c>
      <c r="J22" s="66">
        <f t="shared" si="21"/>
        <v>110</v>
      </c>
      <c r="K22" s="66">
        <f t="shared" si="21"/>
        <v>110</v>
      </c>
      <c r="L22" s="66">
        <f t="shared" si="21"/>
        <v>110</v>
      </c>
      <c r="M22" s="66">
        <f t="shared" si="21"/>
        <v>110</v>
      </c>
      <c r="N22" s="66">
        <f t="shared" si="21"/>
        <v>110</v>
      </c>
      <c r="O22" s="66">
        <f t="shared" si="21"/>
        <v>110</v>
      </c>
      <c r="P22" s="66">
        <f t="shared" si="21"/>
        <v>110</v>
      </c>
      <c r="Q22" s="66">
        <f t="shared" si="21"/>
        <v>110</v>
      </c>
      <c r="R22" s="66">
        <f t="shared" si="21"/>
        <v>110</v>
      </c>
      <c r="S22" s="66">
        <f t="shared" si="21"/>
        <v>110</v>
      </c>
      <c r="T22" s="66">
        <f t="shared" si="21"/>
        <v>110</v>
      </c>
      <c r="U22" s="66">
        <f t="shared" si="21"/>
        <v>110</v>
      </c>
      <c r="V22" s="66">
        <f t="shared" si="21"/>
        <v>110</v>
      </c>
      <c r="W22" s="66">
        <f t="shared" si="21"/>
        <v>110</v>
      </c>
      <c r="X22" s="66">
        <f t="shared" si="21"/>
        <v>110</v>
      </c>
      <c r="Y22" s="66">
        <f t="shared" si="21"/>
        <v>110</v>
      </c>
      <c r="Z22" s="66">
        <f t="shared" si="21"/>
        <v>110</v>
      </c>
      <c r="AA22" s="66">
        <f t="shared" si="21"/>
        <v>110</v>
      </c>
      <c r="AB22" s="66">
        <f t="shared" si="21"/>
        <v>110</v>
      </c>
    </row>
    <row r="23">
      <c r="A23" s="117"/>
      <c r="B23" s="24" t="s">
        <v>77</v>
      </c>
      <c r="C23" s="124"/>
      <c r="D23" s="117"/>
      <c r="E23" s="69">
        <v>24.0</v>
      </c>
      <c r="F23" s="69">
        <v>24.0</v>
      </c>
      <c r="G23" s="69">
        <v>24.0</v>
      </c>
      <c r="H23" s="69">
        <v>42.0</v>
      </c>
      <c r="I23" s="66">
        <f t="shared" ref="I23:AB23" si="22">H23</f>
        <v>42</v>
      </c>
      <c r="J23" s="66">
        <f t="shared" si="22"/>
        <v>42</v>
      </c>
      <c r="K23" s="66">
        <f t="shared" si="22"/>
        <v>42</v>
      </c>
      <c r="L23" s="66">
        <f t="shared" si="22"/>
        <v>42</v>
      </c>
      <c r="M23" s="66">
        <f t="shared" si="22"/>
        <v>42</v>
      </c>
      <c r="N23" s="66">
        <f t="shared" si="22"/>
        <v>42</v>
      </c>
      <c r="O23" s="66">
        <f t="shared" si="22"/>
        <v>42</v>
      </c>
      <c r="P23" s="66">
        <f t="shared" si="22"/>
        <v>42</v>
      </c>
      <c r="Q23" s="66">
        <f t="shared" si="22"/>
        <v>42</v>
      </c>
      <c r="R23" s="66">
        <f t="shared" si="22"/>
        <v>42</v>
      </c>
      <c r="S23" s="66">
        <f t="shared" si="22"/>
        <v>42</v>
      </c>
      <c r="T23" s="66">
        <f t="shared" si="22"/>
        <v>42</v>
      </c>
      <c r="U23" s="66">
        <f t="shared" si="22"/>
        <v>42</v>
      </c>
      <c r="V23" s="66">
        <f t="shared" si="22"/>
        <v>42</v>
      </c>
      <c r="W23" s="66">
        <f t="shared" si="22"/>
        <v>42</v>
      </c>
      <c r="X23" s="66">
        <f t="shared" si="22"/>
        <v>42</v>
      </c>
      <c r="Y23" s="66">
        <f t="shared" si="22"/>
        <v>42</v>
      </c>
      <c r="Z23" s="66">
        <f t="shared" si="22"/>
        <v>42</v>
      </c>
      <c r="AA23" s="66">
        <f t="shared" si="22"/>
        <v>42</v>
      </c>
      <c r="AB23" s="66">
        <f t="shared" si="22"/>
        <v>42</v>
      </c>
    </row>
    <row r="24">
      <c r="A24" s="117"/>
      <c r="B24" s="24" t="s">
        <v>78</v>
      </c>
      <c r="C24" s="124"/>
      <c r="D24" s="117"/>
      <c r="E24" s="69">
        <v>200.0</v>
      </c>
      <c r="F24" s="69">
        <v>200.0</v>
      </c>
      <c r="G24" s="69">
        <v>200.0</v>
      </c>
      <c r="H24" s="69">
        <v>200.0</v>
      </c>
      <c r="I24" s="66">
        <f t="shared" ref="I24:AB24" si="23">H24</f>
        <v>200</v>
      </c>
      <c r="J24" s="66">
        <f t="shared" si="23"/>
        <v>200</v>
      </c>
      <c r="K24" s="66">
        <f t="shared" si="23"/>
        <v>200</v>
      </c>
      <c r="L24" s="66">
        <f t="shared" si="23"/>
        <v>200</v>
      </c>
      <c r="M24" s="66">
        <f t="shared" si="23"/>
        <v>200</v>
      </c>
      <c r="N24" s="66">
        <f t="shared" si="23"/>
        <v>200</v>
      </c>
      <c r="O24" s="66">
        <f t="shared" si="23"/>
        <v>200</v>
      </c>
      <c r="P24" s="66">
        <f t="shared" si="23"/>
        <v>200</v>
      </c>
      <c r="Q24" s="66">
        <f t="shared" si="23"/>
        <v>200</v>
      </c>
      <c r="R24" s="66">
        <f t="shared" si="23"/>
        <v>200</v>
      </c>
      <c r="S24" s="66">
        <f t="shared" si="23"/>
        <v>200</v>
      </c>
      <c r="T24" s="66">
        <f t="shared" si="23"/>
        <v>200</v>
      </c>
      <c r="U24" s="66">
        <f t="shared" si="23"/>
        <v>200</v>
      </c>
      <c r="V24" s="66">
        <f t="shared" si="23"/>
        <v>200</v>
      </c>
      <c r="W24" s="66">
        <f t="shared" si="23"/>
        <v>200</v>
      </c>
      <c r="X24" s="66">
        <f t="shared" si="23"/>
        <v>200</v>
      </c>
      <c r="Y24" s="66">
        <f t="shared" si="23"/>
        <v>200</v>
      </c>
      <c r="Z24" s="66">
        <f t="shared" si="23"/>
        <v>200</v>
      </c>
      <c r="AA24" s="66">
        <f t="shared" si="23"/>
        <v>200</v>
      </c>
      <c r="AB24" s="66">
        <f t="shared" si="23"/>
        <v>200</v>
      </c>
    </row>
    <row r="25">
      <c r="A25" s="117"/>
      <c r="B25" s="24" t="s">
        <v>79</v>
      </c>
      <c r="C25" s="124"/>
      <c r="D25" s="117"/>
      <c r="E25" s="69">
        <v>150.0</v>
      </c>
      <c r="F25" s="69">
        <v>39.0</v>
      </c>
      <c r="G25" s="69">
        <v>39.0</v>
      </c>
      <c r="H25" s="69">
        <v>39.0</v>
      </c>
      <c r="I25" s="66">
        <f t="shared" ref="I25:AB25" si="24">H25</f>
        <v>39</v>
      </c>
      <c r="J25" s="66">
        <f t="shared" si="24"/>
        <v>39</v>
      </c>
      <c r="K25" s="66">
        <f t="shared" si="24"/>
        <v>39</v>
      </c>
      <c r="L25" s="66">
        <f t="shared" si="24"/>
        <v>39</v>
      </c>
      <c r="M25" s="66">
        <f t="shared" si="24"/>
        <v>39</v>
      </c>
      <c r="N25" s="66">
        <f t="shared" si="24"/>
        <v>39</v>
      </c>
      <c r="O25" s="66">
        <f t="shared" si="24"/>
        <v>39</v>
      </c>
      <c r="P25" s="66">
        <f t="shared" si="24"/>
        <v>39</v>
      </c>
      <c r="Q25" s="66">
        <f t="shared" si="24"/>
        <v>39</v>
      </c>
      <c r="R25" s="66">
        <f t="shared" si="24"/>
        <v>39</v>
      </c>
      <c r="S25" s="66">
        <f t="shared" si="24"/>
        <v>39</v>
      </c>
      <c r="T25" s="66">
        <f t="shared" si="24"/>
        <v>39</v>
      </c>
      <c r="U25" s="66">
        <f t="shared" si="24"/>
        <v>39</v>
      </c>
      <c r="V25" s="66">
        <f t="shared" si="24"/>
        <v>39</v>
      </c>
      <c r="W25" s="66">
        <f t="shared" si="24"/>
        <v>39</v>
      </c>
      <c r="X25" s="66">
        <f t="shared" si="24"/>
        <v>39</v>
      </c>
      <c r="Y25" s="66">
        <f t="shared" si="24"/>
        <v>39</v>
      </c>
      <c r="Z25" s="66">
        <f t="shared" si="24"/>
        <v>39</v>
      </c>
      <c r="AA25" s="66">
        <f t="shared" si="24"/>
        <v>39</v>
      </c>
      <c r="AB25" s="66">
        <f t="shared" si="24"/>
        <v>39</v>
      </c>
    </row>
    <row r="26">
      <c r="A26" s="117"/>
      <c r="B26" s="24" t="s">
        <v>80</v>
      </c>
      <c r="C26" s="124"/>
      <c r="D26" s="117"/>
      <c r="E26" s="69">
        <v>55.0</v>
      </c>
      <c r="F26" s="69">
        <v>55.0</v>
      </c>
      <c r="G26" s="69">
        <v>55.0</v>
      </c>
      <c r="H26" s="69">
        <v>55.0</v>
      </c>
      <c r="I26" s="66">
        <f t="shared" ref="I26:AB26" si="25">H26</f>
        <v>55</v>
      </c>
      <c r="J26" s="66">
        <f t="shared" si="25"/>
        <v>55</v>
      </c>
      <c r="K26" s="66">
        <f t="shared" si="25"/>
        <v>55</v>
      </c>
      <c r="L26" s="66">
        <f t="shared" si="25"/>
        <v>55</v>
      </c>
      <c r="M26" s="66">
        <f t="shared" si="25"/>
        <v>55</v>
      </c>
      <c r="N26" s="66">
        <f t="shared" si="25"/>
        <v>55</v>
      </c>
      <c r="O26" s="66">
        <f t="shared" si="25"/>
        <v>55</v>
      </c>
      <c r="P26" s="66">
        <f t="shared" si="25"/>
        <v>55</v>
      </c>
      <c r="Q26" s="66">
        <f t="shared" si="25"/>
        <v>55</v>
      </c>
      <c r="R26" s="66">
        <f t="shared" si="25"/>
        <v>55</v>
      </c>
      <c r="S26" s="66">
        <f t="shared" si="25"/>
        <v>55</v>
      </c>
      <c r="T26" s="66">
        <f t="shared" si="25"/>
        <v>55</v>
      </c>
      <c r="U26" s="66">
        <f t="shared" si="25"/>
        <v>55</v>
      </c>
      <c r="V26" s="66">
        <f t="shared" si="25"/>
        <v>55</v>
      </c>
      <c r="W26" s="66">
        <f t="shared" si="25"/>
        <v>55</v>
      </c>
      <c r="X26" s="66">
        <f t="shared" si="25"/>
        <v>55</v>
      </c>
      <c r="Y26" s="66">
        <f t="shared" si="25"/>
        <v>55</v>
      </c>
      <c r="Z26" s="66">
        <f t="shared" si="25"/>
        <v>55</v>
      </c>
      <c r="AA26" s="66">
        <f t="shared" si="25"/>
        <v>55</v>
      </c>
      <c r="AB26" s="66">
        <f t="shared" si="25"/>
        <v>55</v>
      </c>
    </row>
    <row r="27">
      <c r="A27" s="117"/>
      <c r="B27" s="24" t="s">
        <v>81</v>
      </c>
      <c r="C27" s="124"/>
      <c r="D27" s="117"/>
      <c r="E27" s="69">
        <v>200.0</v>
      </c>
      <c r="F27" s="69">
        <v>200.0</v>
      </c>
      <c r="G27" s="69">
        <v>200.0</v>
      </c>
      <c r="H27" s="69">
        <v>200.0</v>
      </c>
      <c r="I27" s="66">
        <v>200.0</v>
      </c>
      <c r="J27" s="66">
        <f t="shared" ref="J27:AB27" si="26">I27</f>
        <v>200</v>
      </c>
      <c r="K27" s="66">
        <f t="shared" si="26"/>
        <v>200</v>
      </c>
      <c r="L27" s="66">
        <f t="shared" si="26"/>
        <v>200</v>
      </c>
      <c r="M27" s="66">
        <f t="shared" si="26"/>
        <v>200</v>
      </c>
      <c r="N27" s="66">
        <f t="shared" si="26"/>
        <v>200</v>
      </c>
      <c r="O27" s="66">
        <f t="shared" si="26"/>
        <v>200</v>
      </c>
      <c r="P27" s="66">
        <f t="shared" si="26"/>
        <v>200</v>
      </c>
      <c r="Q27" s="66">
        <f t="shared" si="26"/>
        <v>200</v>
      </c>
      <c r="R27" s="66">
        <f t="shared" si="26"/>
        <v>200</v>
      </c>
      <c r="S27" s="66">
        <f t="shared" si="26"/>
        <v>200</v>
      </c>
      <c r="T27" s="66">
        <f t="shared" si="26"/>
        <v>200</v>
      </c>
      <c r="U27" s="66">
        <f t="shared" si="26"/>
        <v>200</v>
      </c>
      <c r="V27" s="66">
        <f t="shared" si="26"/>
        <v>200</v>
      </c>
      <c r="W27" s="66">
        <f t="shared" si="26"/>
        <v>200</v>
      </c>
      <c r="X27" s="66">
        <f t="shared" si="26"/>
        <v>200</v>
      </c>
      <c r="Y27" s="66">
        <f t="shared" si="26"/>
        <v>200</v>
      </c>
      <c r="Z27" s="66">
        <f t="shared" si="26"/>
        <v>200</v>
      </c>
      <c r="AA27" s="66">
        <f t="shared" si="26"/>
        <v>200</v>
      </c>
      <c r="AB27" s="66">
        <f t="shared" si="26"/>
        <v>200</v>
      </c>
    </row>
    <row r="28">
      <c r="A28" s="117"/>
      <c r="B28" s="24" t="s">
        <v>82</v>
      </c>
      <c r="C28" s="124"/>
      <c r="D28" s="117"/>
      <c r="E28" s="69">
        <v>99.0</v>
      </c>
      <c r="F28" s="69">
        <v>99.0</v>
      </c>
      <c r="G28" s="69">
        <v>99.0</v>
      </c>
      <c r="H28" s="69">
        <v>99.0</v>
      </c>
      <c r="I28" s="66">
        <v>99.0</v>
      </c>
      <c r="J28" s="66">
        <f t="shared" ref="J28:AB28" si="27">I28</f>
        <v>99</v>
      </c>
      <c r="K28" s="66">
        <f t="shared" si="27"/>
        <v>99</v>
      </c>
      <c r="L28" s="66">
        <f t="shared" si="27"/>
        <v>99</v>
      </c>
      <c r="M28" s="66">
        <f t="shared" si="27"/>
        <v>99</v>
      </c>
      <c r="N28" s="66">
        <f t="shared" si="27"/>
        <v>99</v>
      </c>
      <c r="O28" s="66">
        <f t="shared" si="27"/>
        <v>99</v>
      </c>
      <c r="P28" s="66">
        <f t="shared" si="27"/>
        <v>99</v>
      </c>
      <c r="Q28" s="66">
        <f t="shared" si="27"/>
        <v>99</v>
      </c>
      <c r="R28" s="66">
        <f t="shared" si="27"/>
        <v>99</v>
      </c>
      <c r="S28" s="66">
        <f t="shared" si="27"/>
        <v>99</v>
      </c>
      <c r="T28" s="66">
        <f t="shared" si="27"/>
        <v>99</v>
      </c>
      <c r="U28" s="66">
        <f t="shared" si="27"/>
        <v>99</v>
      </c>
      <c r="V28" s="66">
        <f t="shared" si="27"/>
        <v>99</v>
      </c>
      <c r="W28" s="66">
        <f t="shared" si="27"/>
        <v>99</v>
      </c>
      <c r="X28" s="66">
        <f t="shared" si="27"/>
        <v>99</v>
      </c>
      <c r="Y28" s="66">
        <f t="shared" si="27"/>
        <v>99</v>
      </c>
      <c r="Z28" s="66">
        <f t="shared" si="27"/>
        <v>99</v>
      </c>
      <c r="AA28" s="66">
        <f t="shared" si="27"/>
        <v>99</v>
      </c>
      <c r="AB28" s="66">
        <f t="shared" si="27"/>
        <v>99</v>
      </c>
    </row>
    <row r="29">
      <c r="A29" s="117"/>
      <c r="B29" s="24" t="s">
        <v>83</v>
      </c>
      <c r="C29" s="124"/>
      <c r="D29" s="117"/>
      <c r="E29" s="69">
        <v>179.0</v>
      </c>
      <c r="F29" s="69">
        <v>179.0</v>
      </c>
      <c r="G29" s="69">
        <v>179.0</v>
      </c>
      <c r="H29" s="69">
        <v>179.0</v>
      </c>
      <c r="I29" s="66">
        <v>179.0</v>
      </c>
      <c r="J29" s="66">
        <f t="shared" ref="J29:AB29" si="28">I29</f>
        <v>179</v>
      </c>
      <c r="K29" s="66">
        <f t="shared" si="28"/>
        <v>179</v>
      </c>
      <c r="L29" s="66">
        <f t="shared" si="28"/>
        <v>179</v>
      </c>
      <c r="M29" s="66">
        <f t="shared" si="28"/>
        <v>179</v>
      </c>
      <c r="N29" s="66">
        <f t="shared" si="28"/>
        <v>179</v>
      </c>
      <c r="O29" s="66">
        <f t="shared" si="28"/>
        <v>179</v>
      </c>
      <c r="P29" s="66">
        <f t="shared" si="28"/>
        <v>179</v>
      </c>
      <c r="Q29" s="66">
        <f t="shared" si="28"/>
        <v>179</v>
      </c>
      <c r="R29" s="66">
        <f t="shared" si="28"/>
        <v>179</v>
      </c>
      <c r="S29" s="66">
        <f t="shared" si="28"/>
        <v>179</v>
      </c>
      <c r="T29" s="66">
        <f t="shared" si="28"/>
        <v>179</v>
      </c>
      <c r="U29" s="66">
        <f t="shared" si="28"/>
        <v>179</v>
      </c>
      <c r="V29" s="66">
        <f t="shared" si="28"/>
        <v>179</v>
      </c>
      <c r="W29" s="66">
        <f t="shared" si="28"/>
        <v>179</v>
      </c>
      <c r="X29" s="66">
        <f t="shared" si="28"/>
        <v>179</v>
      </c>
      <c r="Y29" s="66">
        <f t="shared" si="28"/>
        <v>179</v>
      </c>
      <c r="Z29" s="66">
        <f t="shared" si="28"/>
        <v>179</v>
      </c>
      <c r="AA29" s="66">
        <f t="shared" si="28"/>
        <v>179</v>
      </c>
      <c r="AB29" s="66">
        <f t="shared" si="28"/>
        <v>179</v>
      </c>
    </row>
    <row r="30">
      <c r="A30" s="117"/>
      <c r="B30" s="24" t="s">
        <v>84</v>
      </c>
      <c r="C30" s="124"/>
      <c r="D30" s="117"/>
      <c r="E30" s="69">
        <v>78.0</v>
      </c>
      <c r="F30" s="69">
        <v>78.0</v>
      </c>
      <c r="G30" s="69">
        <v>78.0</v>
      </c>
      <c r="H30" s="69">
        <v>78.0</v>
      </c>
      <c r="I30" s="66">
        <v>78.0</v>
      </c>
      <c r="J30" s="66">
        <f t="shared" ref="J30:AB30" si="29">I30</f>
        <v>78</v>
      </c>
      <c r="K30" s="66">
        <f t="shared" si="29"/>
        <v>78</v>
      </c>
      <c r="L30" s="66">
        <f t="shared" si="29"/>
        <v>78</v>
      </c>
      <c r="M30" s="66">
        <f t="shared" si="29"/>
        <v>78</v>
      </c>
      <c r="N30" s="66">
        <f t="shared" si="29"/>
        <v>78</v>
      </c>
      <c r="O30" s="66">
        <f t="shared" si="29"/>
        <v>78</v>
      </c>
      <c r="P30" s="66">
        <f t="shared" si="29"/>
        <v>78</v>
      </c>
      <c r="Q30" s="66">
        <f t="shared" si="29"/>
        <v>78</v>
      </c>
      <c r="R30" s="66">
        <f t="shared" si="29"/>
        <v>78</v>
      </c>
      <c r="S30" s="66">
        <f t="shared" si="29"/>
        <v>78</v>
      </c>
      <c r="T30" s="66">
        <f t="shared" si="29"/>
        <v>78</v>
      </c>
      <c r="U30" s="66">
        <f t="shared" si="29"/>
        <v>78</v>
      </c>
      <c r="V30" s="66">
        <f t="shared" si="29"/>
        <v>78</v>
      </c>
      <c r="W30" s="66">
        <f t="shared" si="29"/>
        <v>78</v>
      </c>
      <c r="X30" s="66">
        <f t="shared" si="29"/>
        <v>78</v>
      </c>
      <c r="Y30" s="66">
        <f t="shared" si="29"/>
        <v>78</v>
      </c>
      <c r="Z30" s="66">
        <f t="shared" si="29"/>
        <v>78</v>
      </c>
      <c r="AA30" s="66">
        <f t="shared" si="29"/>
        <v>78</v>
      </c>
      <c r="AB30" s="66">
        <f t="shared" si="29"/>
        <v>78</v>
      </c>
    </row>
    <row r="31">
      <c r="A31" s="117"/>
      <c r="B31" s="24" t="s">
        <v>85</v>
      </c>
      <c r="C31" s="124"/>
      <c r="D31" s="117"/>
      <c r="E31" s="69">
        <v>13.0</v>
      </c>
      <c r="F31" s="69">
        <v>13.0</v>
      </c>
      <c r="G31" s="69">
        <v>13.0</v>
      </c>
      <c r="H31" s="69">
        <v>13.0</v>
      </c>
      <c r="I31" s="66">
        <f t="shared" ref="I31:AB31" si="30">H31</f>
        <v>13</v>
      </c>
      <c r="J31" s="66">
        <f t="shared" si="30"/>
        <v>13</v>
      </c>
      <c r="K31" s="66">
        <f t="shared" si="30"/>
        <v>13</v>
      </c>
      <c r="L31" s="66">
        <f t="shared" si="30"/>
        <v>13</v>
      </c>
      <c r="M31" s="66">
        <f t="shared" si="30"/>
        <v>13</v>
      </c>
      <c r="N31" s="66">
        <f t="shared" si="30"/>
        <v>13</v>
      </c>
      <c r="O31" s="66">
        <f t="shared" si="30"/>
        <v>13</v>
      </c>
      <c r="P31" s="66">
        <f t="shared" si="30"/>
        <v>13</v>
      </c>
      <c r="Q31" s="66">
        <f t="shared" si="30"/>
        <v>13</v>
      </c>
      <c r="R31" s="66">
        <f t="shared" si="30"/>
        <v>13</v>
      </c>
      <c r="S31" s="66">
        <f t="shared" si="30"/>
        <v>13</v>
      </c>
      <c r="T31" s="66">
        <f t="shared" si="30"/>
        <v>13</v>
      </c>
      <c r="U31" s="66">
        <f t="shared" si="30"/>
        <v>13</v>
      </c>
      <c r="V31" s="66">
        <f t="shared" si="30"/>
        <v>13</v>
      </c>
      <c r="W31" s="66">
        <f t="shared" si="30"/>
        <v>13</v>
      </c>
      <c r="X31" s="66">
        <f t="shared" si="30"/>
        <v>13</v>
      </c>
      <c r="Y31" s="66">
        <f t="shared" si="30"/>
        <v>13</v>
      </c>
      <c r="Z31" s="66">
        <f t="shared" si="30"/>
        <v>13</v>
      </c>
      <c r="AA31" s="66">
        <f t="shared" si="30"/>
        <v>13</v>
      </c>
      <c r="AB31" s="66">
        <f t="shared" si="30"/>
        <v>13</v>
      </c>
    </row>
    <row r="32">
      <c r="A32" s="117"/>
      <c r="B32" s="24" t="s">
        <v>86</v>
      </c>
      <c r="C32" s="124"/>
      <c r="D32" s="117"/>
      <c r="E32" s="69">
        <v>29.0</v>
      </c>
      <c r="F32" s="69">
        <v>29.0</v>
      </c>
      <c r="G32" s="69">
        <v>29.0</v>
      </c>
      <c r="H32" s="69">
        <v>29.0</v>
      </c>
      <c r="I32" s="66">
        <v>29.0</v>
      </c>
      <c r="J32" s="66">
        <f t="shared" ref="J32:AB32" si="31">I32</f>
        <v>29</v>
      </c>
      <c r="K32" s="66">
        <f t="shared" si="31"/>
        <v>29</v>
      </c>
      <c r="L32" s="66">
        <f t="shared" si="31"/>
        <v>29</v>
      </c>
      <c r="M32" s="66">
        <f t="shared" si="31"/>
        <v>29</v>
      </c>
      <c r="N32" s="66">
        <f t="shared" si="31"/>
        <v>29</v>
      </c>
      <c r="O32" s="66">
        <f t="shared" si="31"/>
        <v>29</v>
      </c>
      <c r="P32" s="66">
        <f t="shared" si="31"/>
        <v>29</v>
      </c>
      <c r="Q32" s="66">
        <f t="shared" si="31"/>
        <v>29</v>
      </c>
      <c r="R32" s="66">
        <f t="shared" si="31"/>
        <v>29</v>
      </c>
      <c r="S32" s="66">
        <f t="shared" si="31"/>
        <v>29</v>
      </c>
      <c r="T32" s="66">
        <f t="shared" si="31"/>
        <v>29</v>
      </c>
      <c r="U32" s="66">
        <f t="shared" si="31"/>
        <v>29</v>
      </c>
      <c r="V32" s="66">
        <f t="shared" si="31"/>
        <v>29</v>
      </c>
      <c r="W32" s="66">
        <f t="shared" si="31"/>
        <v>29</v>
      </c>
      <c r="X32" s="66">
        <f t="shared" si="31"/>
        <v>29</v>
      </c>
      <c r="Y32" s="66">
        <f t="shared" si="31"/>
        <v>29</v>
      </c>
      <c r="Z32" s="66">
        <f t="shared" si="31"/>
        <v>29</v>
      </c>
      <c r="AA32" s="66">
        <f t="shared" si="31"/>
        <v>29</v>
      </c>
      <c r="AB32" s="66">
        <f t="shared" si="31"/>
        <v>29</v>
      </c>
    </row>
    <row r="33">
      <c r="A33" s="117"/>
      <c r="B33" s="117"/>
      <c r="C33" s="124"/>
      <c r="D33" s="117"/>
      <c r="E33" s="118"/>
      <c r="F33" s="118"/>
      <c r="G33" s="118"/>
      <c r="H33" s="118"/>
      <c r="I33" s="118"/>
      <c r="J33" s="118"/>
      <c r="K33" s="118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</row>
    <row r="34">
      <c r="A34" s="130"/>
      <c r="B34" s="137"/>
      <c r="C34" s="138"/>
      <c r="D34" s="139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</row>
    <row r="35">
      <c r="A35" s="119"/>
      <c r="B35" s="120" t="s">
        <v>87</v>
      </c>
      <c r="C35" s="140"/>
      <c r="D35" s="121" t="s">
        <v>18</v>
      </c>
      <c r="E35" s="122">
        <f t="shared" ref="E35:H35" si="32">SUM(E36:E522)</f>
        <v>22327.32</v>
      </c>
      <c r="F35" s="122">
        <f t="shared" si="32"/>
        <v>24940.69526</v>
      </c>
      <c r="G35" s="122">
        <f t="shared" si="32"/>
        <v>26958.13279</v>
      </c>
      <c r="H35" s="122">
        <f t="shared" si="32"/>
        <v>28066.60406</v>
      </c>
      <c r="I35" s="122">
        <f t="shared" ref="I35:AB35" si="33">SUM(I36:I42)</f>
        <v>28314.19299</v>
      </c>
      <c r="J35" s="122">
        <f t="shared" si="33"/>
        <v>35591.79029</v>
      </c>
      <c r="K35" s="122">
        <f t="shared" si="33"/>
        <v>35897.14732</v>
      </c>
      <c r="L35" s="122">
        <f t="shared" si="33"/>
        <v>36233.04005</v>
      </c>
      <c r="M35" s="122">
        <f t="shared" si="33"/>
        <v>36602.52205</v>
      </c>
      <c r="N35" s="122">
        <f t="shared" si="33"/>
        <v>37008.95226</v>
      </c>
      <c r="O35" s="122">
        <f t="shared" si="33"/>
        <v>37456.02548</v>
      </c>
      <c r="P35" s="122">
        <f t="shared" si="33"/>
        <v>37947.80603</v>
      </c>
      <c r="Q35" s="122">
        <f t="shared" si="33"/>
        <v>38488.76464</v>
      </c>
      <c r="R35" s="122">
        <f t="shared" si="33"/>
        <v>39083.8191</v>
      </c>
      <c r="S35" s="122">
        <f t="shared" si="33"/>
        <v>39738.37901</v>
      </c>
      <c r="T35" s="122">
        <f t="shared" si="33"/>
        <v>40458.39491</v>
      </c>
      <c r="U35" s="122">
        <f t="shared" si="33"/>
        <v>41250.4124</v>
      </c>
      <c r="V35" s="122">
        <f t="shared" si="33"/>
        <v>42121.63164</v>
      </c>
      <c r="W35" s="122">
        <f t="shared" si="33"/>
        <v>43079.9728</v>
      </c>
      <c r="X35" s="122">
        <f t="shared" si="33"/>
        <v>44134.14809</v>
      </c>
      <c r="Y35" s="122">
        <f t="shared" si="33"/>
        <v>45293.74089</v>
      </c>
      <c r="Z35" s="122">
        <f t="shared" si="33"/>
        <v>40962.76097</v>
      </c>
      <c r="AA35" s="122">
        <f t="shared" si="33"/>
        <v>41805.21507</v>
      </c>
      <c r="AB35" s="122">
        <f t="shared" si="33"/>
        <v>42731.91457</v>
      </c>
    </row>
    <row r="36">
      <c r="A36" s="117"/>
      <c r="B36" s="24" t="s">
        <v>88</v>
      </c>
      <c r="C36" s="135"/>
      <c r="D36" s="132"/>
      <c r="E36" s="69">
        <v>3000.0</v>
      </c>
      <c r="F36" s="69">
        <v>3000.0</v>
      </c>
      <c r="G36" s="69">
        <v>3000.0</v>
      </c>
      <c r="H36" s="69">
        <v>3000.0</v>
      </c>
      <c r="I36" s="66">
        <v>3000.0</v>
      </c>
      <c r="J36" s="66">
        <v>3000.0</v>
      </c>
      <c r="K36" s="66">
        <v>3000.0</v>
      </c>
      <c r="L36" s="66">
        <v>3000.0</v>
      </c>
      <c r="M36" s="66">
        <v>3000.0</v>
      </c>
      <c r="N36" s="66">
        <v>3000.0</v>
      </c>
      <c r="O36" s="66">
        <v>3000.0</v>
      </c>
      <c r="P36" s="66">
        <v>3000.0</v>
      </c>
      <c r="Q36" s="66">
        <v>3000.0</v>
      </c>
      <c r="R36" s="66">
        <v>3000.0</v>
      </c>
      <c r="S36" s="66">
        <v>3000.0</v>
      </c>
      <c r="T36" s="66">
        <v>3000.0</v>
      </c>
      <c r="U36" s="66">
        <v>3000.0</v>
      </c>
      <c r="V36" s="66">
        <v>3000.0</v>
      </c>
      <c r="W36" s="66">
        <v>3000.0</v>
      </c>
      <c r="X36" s="66">
        <v>3000.0</v>
      </c>
      <c r="Y36" s="66">
        <v>3000.0</v>
      </c>
      <c r="Z36" s="66">
        <v>3000.0</v>
      </c>
      <c r="AA36" s="66">
        <v>3000.0</v>
      </c>
      <c r="AB36" s="66">
        <v>3000.0</v>
      </c>
    </row>
    <row r="37">
      <c r="A37" s="117"/>
      <c r="B37" s="24" t="s">
        <v>89</v>
      </c>
      <c r="C37" s="135"/>
      <c r="D37" s="132"/>
      <c r="E37" s="69">
        <v>3000.0</v>
      </c>
      <c r="F37" s="69">
        <v>3000.0</v>
      </c>
      <c r="G37" s="69">
        <v>3000.0</v>
      </c>
      <c r="H37" s="69">
        <v>3000.0</v>
      </c>
      <c r="I37" s="66">
        <v>3000.0</v>
      </c>
      <c r="J37" s="66">
        <v>3000.0</v>
      </c>
      <c r="K37" s="66">
        <v>3000.0</v>
      </c>
      <c r="L37" s="66">
        <v>3000.0</v>
      </c>
      <c r="M37" s="66">
        <v>3000.0</v>
      </c>
      <c r="N37" s="66">
        <v>3000.0</v>
      </c>
      <c r="O37" s="66">
        <v>3000.0</v>
      </c>
      <c r="P37" s="66">
        <v>3000.0</v>
      </c>
      <c r="Q37" s="66">
        <v>3000.0</v>
      </c>
      <c r="R37" s="66">
        <v>3000.0</v>
      </c>
      <c r="S37" s="66">
        <v>3000.0</v>
      </c>
      <c r="T37" s="66">
        <v>3000.0</v>
      </c>
      <c r="U37" s="66">
        <v>3000.0</v>
      </c>
      <c r="V37" s="66">
        <v>3000.0</v>
      </c>
      <c r="W37" s="66">
        <v>3000.0</v>
      </c>
      <c r="X37" s="66">
        <v>3000.0</v>
      </c>
      <c r="Y37" s="66">
        <v>3000.0</v>
      </c>
      <c r="Z37" s="66">
        <v>3000.0</v>
      </c>
      <c r="AA37" s="66">
        <v>3000.0</v>
      </c>
      <c r="AB37" s="66">
        <v>3000.0</v>
      </c>
    </row>
    <row r="38">
      <c r="A38" s="117"/>
      <c r="B38" s="24" t="s">
        <v>90</v>
      </c>
      <c r="C38" s="135"/>
      <c r="D38" s="132"/>
      <c r="E38" s="69">
        <v>3000.0</v>
      </c>
      <c r="F38" s="69">
        <v>3000.0</v>
      </c>
      <c r="G38" s="69">
        <v>3000.0</v>
      </c>
      <c r="H38" s="69">
        <v>3000.0</v>
      </c>
      <c r="I38" s="66">
        <v>3000.0</v>
      </c>
      <c r="J38" s="66">
        <v>3000.0</v>
      </c>
      <c r="K38" s="66">
        <v>3000.0</v>
      </c>
      <c r="L38" s="66">
        <v>3000.0</v>
      </c>
      <c r="M38" s="66">
        <v>3000.0</v>
      </c>
      <c r="N38" s="66">
        <v>3000.0</v>
      </c>
      <c r="O38" s="66">
        <v>3000.0</v>
      </c>
      <c r="P38" s="66">
        <v>3000.0</v>
      </c>
      <c r="Q38" s="66">
        <v>3000.0</v>
      </c>
      <c r="R38" s="66">
        <v>3000.0</v>
      </c>
      <c r="S38" s="66">
        <v>3000.0</v>
      </c>
      <c r="T38" s="66">
        <v>3000.0</v>
      </c>
      <c r="U38" s="66">
        <v>3000.0</v>
      </c>
      <c r="V38" s="66">
        <v>3000.0</v>
      </c>
      <c r="W38" s="66">
        <v>3000.0</v>
      </c>
      <c r="X38" s="66">
        <v>3000.0</v>
      </c>
      <c r="Y38" s="66">
        <v>3000.0</v>
      </c>
      <c r="Z38" s="66">
        <v>3000.0</v>
      </c>
      <c r="AA38" s="66">
        <v>3000.0</v>
      </c>
      <c r="AB38" s="66">
        <v>3000.0</v>
      </c>
    </row>
    <row r="39">
      <c r="A39" s="117"/>
      <c r="B39" s="24" t="s">
        <v>91</v>
      </c>
      <c r="C39" s="135"/>
      <c r="D39" s="132"/>
      <c r="E39" s="69">
        <v>3000.0</v>
      </c>
      <c r="F39" s="69">
        <v>3000.0</v>
      </c>
      <c r="G39" s="69">
        <v>3000.0</v>
      </c>
      <c r="H39" s="69">
        <v>3000.0</v>
      </c>
      <c r="I39" s="66">
        <v>3000.0</v>
      </c>
      <c r="J39" s="66">
        <v>3000.0</v>
      </c>
      <c r="K39" s="66">
        <v>3000.0</v>
      </c>
      <c r="L39" s="66">
        <v>3000.0</v>
      </c>
      <c r="M39" s="66">
        <v>3000.0</v>
      </c>
      <c r="N39" s="66">
        <v>3000.0</v>
      </c>
      <c r="O39" s="66">
        <v>3000.0</v>
      </c>
      <c r="P39" s="66">
        <v>3000.0</v>
      </c>
      <c r="Q39" s="66">
        <v>3000.0</v>
      </c>
      <c r="R39" s="66">
        <v>3000.0</v>
      </c>
      <c r="S39" s="66">
        <v>3000.0</v>
      </c>
      <c r="T39" s="66">
        <v>3000.0</v>
      </c>
      <c r="U39" s="66">
        <v>3000.0</v>
      </c>
      <c r="V39" s="66">
        <v>3000.0</v>
      </c>
      <c r="W39" s="66">
        <v>3000.0</v>
      </c>
      <c r="X39" s="66">
        <v>3000.0</v>
      </c>
      <c r="Y39" s="66">
        <v>3000.0</v>
      </c>
      <c r="Z39" s="66">
        <v>3000.0</v>
      </c>
      <c r="AA39" s="66">
        <v>3000.0</v>
      </c>
      <c r="AB39" s="66">
        <v>3000.0</v>
      </c>
    </row>
    <row r="40">
      <c r="A40" s="117"/>
      <c r="B40" s="24" t="s">
        <v>92</v>
      </c>
      <c r="C40" s="130"/>
      <c r="D40" s="132"/>
      <c r="E40" s="69">
        <v>10327.32</v>
      </c>
      <c r="F40" s="69">
        <v>12940.695259288</v>
      </c>
      <c r="G40" s="69">
        <v>14958.1327852168</v>
      </c>
      <c r="H40" s="69">
        <v>16066.60406373848</v>
      </c>
      <c r="I40" s="66">
        <v>16314.192988688328</v>
      </c>
      <c r="J40" s="66">
        <v>16591.79028755716</v>
      </c>
      <c r="K40" s="66">
        <v>16897.147316312876</v>
      </c>
      <c r="L40" s="66">
        <v>17233.040047944163</v>
      </c>
      <c r="M40" s="66">
        <v>17602.522052738583</v>
      </c>
      <c r="N40" s="66">
        <v>18008.95225801244</v>
      </c>
      <c r="O40" s="66">
        <v>18456.025483813683</v>
      </c>
      <c r="P40" s="66">
        <v>18947.806032195054</v>
      </c>
      <c r="Q40" s="66">
        <v>19488.764635414555</v>
      </c>
      <c r="R40" s="66">
        <v>20083.819098956013</v>
      </c>
      <c r="S40" s="66">
        <v>20738.379008851614</v>
      </c>
      <c r="T40" s="66">
        <v>21458.394909736777</v>
      </c>
      <c r="U40" s="66">
        <v>22250.412400710455</v>
      </c>
      <c r="V40" s="66">
        <v>23121.6316407815</v>
      </c>
      <c r="W40" s="66">
        <v>24079.97280485965</v>
      </c>
      <c r="X40" s="66">
        <v>25134.148085345616</v>
      </c>
      <c r="Y40" s="66">
        <v>26293.740893880175</v>
      </c>
      <c r="Z40" s="66">
        <v>21962.760968638962</v>
      </c>
      <c r="AA40" s="66">
        <v>22805.21506550286</v>
      </c>
      <c r="AB40" s="66">
        <v>23731.914572053145</v>
      </c>
    </row>
    <row r="41">
      <c r="B41" s="24" t="s">
        <v>93</v>
      </c>
      <c r="E41" s="69"/>
      <c r="F41" s="69"/>
      <c r="G41" s="69"/>
      <c r="H41" s="69"/>
      <c r="I41" s="66"/>
      <c r="J41" s="66">
        <v>3500.0</v>
      </c>
      <c r="K41" s="66">
        <f t="shared" ref="K41:AB41" si="34">J41</f>
        <v>3500</v>
      </c>
      <c r="L41" s="66">
        <f t="shared" si="34"/>
        <v>3500</v>
      </c>
      <c r="M41" s="66">
        <f t="shared" si="34"/>
        <v>3500</v>
      </c>
      <c r="N41" s="66">
        <f t="shared" si="34"/>
        <v>3500</v>
      </c>
      <c r="O41" s="66">
        <f t="shared" si="34"/>
        <v>3500</v>
      </c>
      <c r="P41" s="66">
        <f t="shared" si="34"/>
        <v>3500</v>
      </c>
      <c r="Q41" s="66">
        <f t="shared" si="34"/>
        <v>3500</v>
      </c>
      <c r="R41" s="66">
        <f t="shared" si="34"/>
        <v>3500</v>
      </c>
      <c r="S41" s="66">
        <f t="shared" si="34"/>
        <v>3500</v>
      </c>
      <c r="T41" s="66">
        <f t="shared" si="34"/>
        <v>3500</v>
      </c>
      <c r="U41" s="66">
        <f t="shared" si="34"/>
        <v>3500</v>
      </c>
      <c r="V41" s="66">
        <f t="shared" si="34"/>
        <v>3500</v>
      </c>
      <c r="W41" s="66">
        <f t="shared" si="34"/>
        <v>3500</v>
      </c>
      <c r="X41" s="66">
        <f t="shared" si="34"/>
        <v>3500</v>
      </c>
      <c r="Y41" s="66">
        <f t="shared" si="34"/>
        <v>3500</v>
      </c>
      <c r="Z41" s="66">
        <f t="shared" si="34"/>
        <v>3500</v>
      </c>
      <c r="AA41" s="66">
        <f t="shared" si="34"/>
        <v>3500</v>
      </c>
      <c r="AB41" s="66">
        <f t="shared" si="34"/>
        <v>3500</v>
      </c>
    </row>
    <row r="42">
      <c r="B42" s="24" t="s">
        <v>94</v>
      </c>
      <c r="E42" s="69"/>
      <c r="F42" s="69"/>
      <c r="G42" s="69"/>
      <c r="H42" s="69"/>
      <c r="I42" s="66"/>
      <c r="J42" s="66">
        <v>3500.0</v>
      </c>
      <c r="K42" s="66">
        <f t="shared" ref="K42:AB42" si="35">K41</f>
        <v>3500</v>
      </c>
      <c r="L42" s="66">
        <f t="shared" si="35"/>
        <v>3500</v>
      </c>
      <c r="M42" s="66">
        <f t="shared" si="35"/>
        <v>3500</v>
      </c>
      <c r="N42" s="66">
        <f t="shared" si="35"/>
        <v>3500</v>
      </c>
      <c r="O42" s="66">
        <f t="shared" si="35"/>
        <v>3500</v>
      </c>
      <c r="P42" s="66">
        <f t="shared" si="35"/>
        <v>3500</v>
      </c>
      <c r="Q42" s="66">
        <f t="shared" si="35"/>
        <v>3500</v>
      </c>
      <c r="R42" s="66">
        <f t="shared" si="35"/>
        <v>3500</v>
      </c>
      <c r="S42" s="66">
        <f t="shared" si="35"/>
        <v>3500</v>
      </c>
      <c r="T42" s="66">
        <f t="shared" si="35"/>
        <v>3500</v>
      </c>
      <c r="U42" s="66">
        <f t="shared" si="35"/>
        <v>3500</v>
      </c>
      <c r="V42" s="66">
        <f t="shared" si="35"/>
        <v>3500</v>
      </c>
      <c r="W42" s="66">
        <f t="shared" si="35"/>
        <v>3500</v>
      </c>
      <c r="X42" s="66">
        <f t="shared" si="35"/>
        <v>3500</v>
      </c>
      <c r="Y42" s="66">
        <f t="shared" si="35"/>
        <v>3500</v>
      </c>
      <c r="Z42" s="66">
        <f t="shared" si="35"/>
        <v>3500</v>
      </c>
      <c r="AA42" s="66">
        <f t="shared" si="35"/>
        <v>3500</v>
      </c>
      <c r="AB42" s="66">
        <f t="shared" si="35"/>
        <v>3500</v>
      </c>
    </row>
    <row r="44">
      <c r="A44" s="4" t="s">
        <v>1</v>
      </c>
      <c r="B44" s="5" t="s">
        <v>2</v>
      </c>
    </row>
    <row r="45">
      <c r="B45" s="8" t="s">
        <v>3</v>
      </c>
    </row>
  </sheetData>
  <hyperlinks>
    <hyperlink r:id="rId1" ref="B1"/>
    <hyperlink r:id="rId2" ref="B44"/>
  </hyperlinks>
  <drawing r:id="rId3"/>
</worksheet>
</file>